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2"/>
  </bookViews>
  <sheets>
    <sheet name="PNC TG" sheetId="1" r:id="rId1"/>
    <sheet name="RFet PNC" sheetId="2" r:id="rId2"/>
    <sheet name="TG" sheetId="3" r:id="rId3"/>
  </sheets>
  <definedNames>
    <definedName name="_xlnm.Print_Area" localSheetId="0">'PNC TG'!$A$1:$L$42</definedName>
  </definedNames>
  <calcPr fullCalcOnLoad="1"/>
</workbook>
</file>

<file path=xl/sharedStrings.xml><?xml version="1.0" encoding="utf-8"?>
<sst xmlns="http://schemas.openxmlformats.org/spreadsheetml/2006/main" count="150" uniqueCount="110">
  <si>
    <t>POSTES</t>
  </si>
  <si>
    <t>ALBESTROFF</t>
  </si>
  <si>
    <t>ALGRANGE</t>
  </si>
  <si>
    <t>AUDUN LE TICHE</t>
  </si>
  <si>
    <t>CHÂTEAU SALINS</t>
  </si>
  <si>
    <t>COURCELLES CHAUSSY</t>
  </si>
  <si>
    <t>DELME</t>
  </si>
  <si>
    <t>FENETRANGE</t>
  </si>
  <si>
    <t>FONTOY</t>
  </si>
  <si>
    <t>HAYANGE</t>
  </si>
  <si>
    <t>MAIZIERES LES METZ</t>
  </si>
  <si>
    <t>METZ SERPENOISE</t>
  </si>
  <si>
    <t>METZ MUNICIPALE</t>
  </si>
  <si>
    <t>METZERVISSE</t>
  </si>
  <si>
    <t>MOYEUVRE GRANDE</t>
  </si>
  <si>
    <t>PHALSBOURG</t>
  </si>
  <si>
    <t>REMILLY</t>
  </si>
  <si>
    <t>ROMBAS</t>
  </si>
  <si>
    <t>SIERCK LES BAINS</t>
  </si>
  <si>
    <t>VERNY</t>
  </si>
  <si>
    <t>VIGY</t>
  </si>
  <si>
    <t>METZ ESPLANADE</t>
  </si>
  <si>
    <t>METZ THIONVILLE HOSPITAL</t>
  </si>
  <si>
    <t>FLORANGE</t>
  </si>
  <si>
    <t>THIONVILLE TROIS FRONTI</t>
  </si>
  <si>
    <t>PAIERIE REGIONALE</t>
  </si>
  <si>
    <t>PAIERIE DEPARTEMENTALE</t>
  </si>
  <si>
    <t>BITCHE</t>
  </si>
  <si>
    <t>BOUZONVILLE</t>
  </si>
  <si>
    <t>CREUTZWALD</t>
  </si>
  <si>
    <t>FAULQUEMONT</t>
  </si>
  <si>
    <t>FORBACH PORTE France</t>
  </si>
  <si>
    <t>FREYMING MERLEBACH</t>
  </si>
  <si>
    <t>ROHRBACH LES BITCHE</t>
  </si>
  <si>
    <t>SARREGUEMINES Centre &amp; C</t>
  </si>
  <si>
    <t>SERVICES</t>
  </si>
  <si>
    <t>Recouvrement des impôts</t>
  </si>
  <si>
    <t>Contrôle financier</t>
  </si>
  <si>
    <t>Dépenses Etat</t>
  </si>
  <si>
    <t>Service CEPL</t>
  </si>
  <si>
    <t>Liaison recouvrement</t>
  </si>
  <si>
    <t>Liaison rémunération</t>
  </si>
  <si>
    <t>Centre régional des pensions</t>
  </si>
  <si>
    <t>Fonctions spécifiques</t>
  </si>
  <si>
    <t>Emplois en dotation</t>
  </si>
  <si>
    <t>Total</t>
  </si>
  <si>
    <t>B</t>
  </si>
  <si>
    <t>C</t>
  </si>
  <si>
    <t>TOTAL</t>
  </si>
  <si>
    <t>EFFECTIF</t>
  </si>
  <si>
    <t>IMPLANTE</t>
  </si>
  <si>
    <t>RECETTES  DES FINANCES</t>
  </si>
  <si>
    <t xml:space="preserve">Total hors dotation </t>
  </si>
  <si>
    <t xml:space="preserve">Total secteur RF </t>
  </si>
  <si>
    <t>TG hors dotation</t>
  </si>
  <si>
    <t>Total Dotation</t>
  </si>
  <si>
    <t>TOTAL TG</t>
  </si>
  <si>
    <t>RECAPITULATION</t>
  </si>
  <si>
    <t xml:space="preserve">Total Postes </t>
  </si>
  <si>
    <t>Recette Finances</t>
  </si>
  <si>
    <t>Trésorerie Générale</t>
  </si>
  <si>
    <r>
      <t xml:space="preserve">SAINT AVOLD </t>
    </r>
    <r>
      <rPr>
        <sz val="8"/>
        <color indexed="10"/>
        <rFont val="Arial"/>
        <family val="2"/>
      </rPr>
      <t>(H)</t>
    </r>
  </si>
  <si>
    <r>
      <t xml:space="preserve">SARREGUEMINES Mun </t>
    </r>
    <r>
      <rPr>
        <sz val="8"/>
        <color indexed="10"/>
        <rFont val="Arial"/>
        <family val="2"/>
      </rPr>
      <t>(HO)</t>
    </r>
  </si>
  <si>
    <r>
      <t>BOULAY</t>
    </r>
    <r>
      <rPr>
        <sz val="8"/>
        <color indexed="10"/>
        <rFont val="Arial"/>
        <family val="2"/>
      </rPr>
      <t>(H)</t>
    </r>
  </si>
  <si>
    <r>
      <t>MONTIGNY Pays Messin</t>
    </r>
    <r>
      <rPr>
        <sz val="8"/>
        <color indexed="10"/>
        <rFont val="Arial"/>
        <family val="2"/>
      </rPr>
      <t>(O)</t>
    </r>
  </si>
  <si>
    <r>
      <t xml:space="preserve">LORQUIN </t>
    </r>
    <r>
      <rPr>
        <sz val="8"/>
        <color indexed="10"/>
        <rFont val="Arial"/>
        <family val="2"/>
      </rPr>
      <t>(H)</t>
    </r>
  </si>
  <si>
    <r>
      <t xml:space="preserve">THIONVILLE MUNICIPALE </t>
    </r>
    <r>
      <rPr>
        <sz val="8"/>
        <color indexed="10"/>
        <rFont val="Arial"/>
        <family val="2"/>
      </rPr>
      <t>(O)</t>
    </r>
  </si>
  <si>
    <r>
      <t xml:space="preserve">ARS SUR MOSELLE </t>
    </r>
    <r>
      <rPr>
        <sz val="8"/>
        <color indexed="10"/>
        <rFont val="Arial"/>
        <family val="2"/>
      </rPr>
      <t>(H)</t>
    </r>
  </si>
  <si>
    <t xml:space="preserve"> secteur   RF</t>
  </si>
  <si>
    <r>
      <t xml:space="preserve">Postes Comptables     </t>
    </r>
    <r>
      <rPr>
        <sz val="8"/>
        <rFont val="Arial"/>
        <family val="2"/>
      </rPr>
      <t>secteur  TG</t>
    </r>
  </si>
  <si>
    <t xml:space="preserve">Total </t>
  </si>
  <si>
    <t>Mutualisation</t>
  </si>
  <si>
    <t>TOTAL GENERAL</t>
  </si>
  <si>
    <t>Produits Divers, amendes, TU</t>
  </si>
  <si>
    <t>Total Recette Finance</t>
  </si>
  <si>
    <t>Pôle SPL</t>
  </si>
  <si>
    <t>ERD- ERR</t>
  </si>
  <si>
    <r>
      <t xml:space="preserve">SARREBOURG  </t>
    </r>
    <r>
      <rPr>
        <sz val="8"/>
        <color indexed="10"/>
        <rFont val="Arial"/>
        <family val="2"/>
      </rPr>
      <t>(H)</t>
    </r>
  </si>
  <si>
    <t>Dépots et services financiers</t>
  </si>
  <si>
    <t>Enquêteur</t>
  </si>
  <si>
    <t>Contrôle Redevance</t>
  </si>
  <si>
    <t>DI  - Depannage + CMIB</t>
  </si>
  <si>
    <t>Comptabilité caisse-CQC</t>
  </si>
  <si>
    <t>DA2E-DSPL</t>
  </si>
  <si>
    <t>MRA</t>
  </si>
  <si>
    <t>Dotation(TG+ 3 RF)</t>
  </si>
  <si>
    <t>Propositions</t>
  </si>
  <si>
    <t>GROSTENQUIN-MORHANGE</t>
  </si>
  <si>
    <t>CTPL</t>
  </si>
  <si>
    <t>Ventilation</t>
  </si>
  <si>
    <t>Difference</t>
  </si>
  <si>
    <t>SUD SAULNOIS</t>
  </si>
  <si>
    <t>PUTTELANGE-SARRALBE</t>
  </si>
  <si>
    <t>Ressources Humaines</t>
  </si>
  <si>
    <t>Budget Logistique</t>
  </si>
  <si>
    <r>
      <t>Formation-</t>
    </r>
    <r>
      <rPr>
        <i/>
        <sz val="8"/>
        <rFont val="Arial"/>
        <family val="2"/>
      </rPr>
      <t xml:space="preserve"> </t>
    </r>
  </si>
  <si>
    <t>Secrétariat-accueil-communication</t>
  </si>
  <si>
    <t>DI(dactylocodeuse+agent traitement)</t>
  </si>
  <si>
    <t>DOMAINES</t>
  </si>
  <si>
    <t>SIP SARREBOURG</t>
  </si>
  <si>
    <t>SIP CHÂTEAU SALINS</t>
  </si>
  <si>
    <t>SIP HAYANGE</t>
  </si>
  <si>
    <t>SIP SARREGUEMINES</t>
  </si>
  <si>
    <t>Agents de service + façonnage</t>
  </si>
  <si>
    <t>2009 TOTAL B = 300</t>
  </si>
  <si>
    <t>2009 TOTAL C = 320</t>
  </si>
  <si>
    <t>2009 TOTAL=300+320=620</t>
  </si>
  <si>
    <t>2010 TOTAL B= 300+9=309</t>
  </si>
  <si>
    <t>2010 TOTAL C= 320-25 =295</t>
  </si>
  <si>
    <t>2010 TOTAL = 309+295= 604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</si>
</sst>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e&quot;;\-#,##0\ &quot;e&quot;"/>
    <numFmt numFmtId="173" formatCode="#,##0\ &quot;e&quot;;[Red]\-#,##0\ &quot;e&quot;"/>
    <numFmt numFmtId="174" formatCode="#,##0.00\ &quot;e&quot;;\-#,##0.00\ &quot;e&quot;"/>
    <numFmt numFmtId="175" formatCode="#,##0.00\ &quot;e&quot;;[Red]\-#,##0.00\ &quot;e&quot;"/>
    <numFmt numFmtId="176" formatCode="_-* #,##0\ &quot;e&quot;_-;\-* #,##0\ &quot;e&quot;_-;_-* &quot;-&quot;\ &quot;e&quot;_-;_-@_-"/>
    <numFmt numFmtId="177" formatCode="_-* #,##0\ _e_-;\-* #,##0\ _e_-;_-* &quot;-&quot;\ _e_-;_-@_-"/>
    <numFmt numFmtId="178" formatCode="_-* #,##0.00\ &quot;e&quot;_-;\-* #,##0.00\ &quot;e&quot;_-;_-* &quot;-&quot;??\ &quot;e&quot;_-;_-@_-"/>
    <numFmt numFmtId="179" formatCode="_-* #,##0.00\ _e_-;\-* #,##0.00\ _e_-;_-* &quot;-&quot;??\ _e_-;_-@_-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0.0000"/>
    <numFmt numFmtId="186" formatCode="0.000"/>
    <numFmt numFmtId="187" formatCode="0.00000"/>
    <numFmt numFmtId="188" formatCode="0.000000"/>
    <numFmt numFmtId="189" formatCode="&quot;Vrai&quot;;&quot;Vrai&quot;;&quot;Faux&quot;"/>
    <numFmt numFmtId="190" formatCode="&quot;Actif&quot;;&quot;Actif&quot;;&quot;Inactif&quot;"/>
    <numFmt numFmtId="191" formatCode="00000"/>
    <numFmt numFmtId="192" formatCode="#,##0.00\ _F"/>
    <numFmt numFmtId="193" formatCode="0.000E+00"/>
    <numFmt numFmtId="194" formatCode="#,##0.0000\ _€"/>
    <numFmt numFmtId="195" formatCode="_-* #,##0.0000\ _€_-;\-* #,##0.0000\ _€_-;_-* &quot;-&quot;????\ _€_-;_-@_-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6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2" xfId="0" applyFont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3" borderId="16" xfId="0" applyFont="1" applyFill="1" applyBorder="1" applyAlignment="1">
      <alignment horizontal="right"/>
    </xf>
    <xf numFmtId="0" fontId="4" fillId="3" borderId="11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4" fillId="0" borderId="15" xfId="0" applyFont="1" applyBorder="1" applyAlignment="1">
      <alignment/>
    </xf>
    <xf numFmtId="0" fontId="0" fillId="0" borderId="2" xfId="0" applyFill="1" applyBorder="1" applyAlignment="1">
      <alignment/>
    </xf>
    <xf numFmtId="0" fontId="1" fillId="0" borderId="19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2" borderId="4" xfId="0" applyNumberFormat="1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" fontId="1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2" borderId="27" xfId="0" applyNumberFormat="1" applyFont="1" applyFill="1" applyBorder="1" applyAlignment="1">
      <alignment/>
    </xf>
    <xf numFmtId="14" fontId="8" fillId="0" borderId="19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13" xfId="0" applyFont="1" applyFill="1" applyBorder="1" applyAlignment="1">
      <alignment/>
    </xf>
    <xf numFmtId="0" fontId="0" fillId="0" borderId="28" xfId="0" applyBorder="1" applyAlignment="1">
      <alignment/>
    </xf>
    <xf numFmtId="0" fontId="3" fillId="0" borderId="15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2" fontId="4" fillId="3" borderId="29" xfId="0" applyNumberFormat="1" applyFont="1" applyFill="1" applyBorder="1" applyAlignment="1">
      <alignment/>
    </xf>
    <xf numFmtId="2" fontId="4" fillId="3" borderId="30" xfId="0" applyNumberFormat="1" applyFont="1" applyFill="1" applyBorder="1" applyAlignment="1">
      <alignment/>
    </xf>
    <xf numFmtId="2" fontId="4" fillId="3" borderId="31" xfId="0" applyNumberFormat="1" applyFont="1" applyFill="1" applyBorder="1" applyAlignment="1">
      <alignment/>
    </xf>
    <xf numFmtId="2" fontId="4" fillId="0" borderId="32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4" fillId="3" borderId="35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2" borderId="12" xfId="0" applyNumberFormat="1" applyFon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4" fillId="3" borderId="36" xfId="0" applyNumberFormat="1" applyFont="1" applyFill="1" applyBorder="1" applyAlignment="1">
      <alignment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3" borderId="4" xfId="0" applyNumberFormat="1" applyFont="1" applyFill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4" fillId="3" borderId="40" xfId="0" applyNumberFormat="1" applyFont="1" applyFill="1" applyBorder="1" applyAlignment="1">
      <alignment/>
    </xf>
    <xf numFmtId="2" fontId="4" fillId="3" borderId="41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0" fillId="0" borderId="4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2" borderId="12" xfId="0" applyFont="1" applyFill="1" applyBorder="1" applyAlignment="1">
      <alignment/>
    </xf>
    <xf numFmtId="2" fontId="4" fillId="3" borderId="34" xfId="0" applyNumberFormat="1" applyFont="1" applyFill="1" applyBorder="1" applyAlignment="1">
      <alignment/>
    </xf>
    <xf numFmtId="2" fontId="4" fillId="2" borderId="34" xfId="0" applyNumberFormat="1" applyFont="1" applyFill="1" applyBorder="1" applyAlignment="1">
      <alignment/>
    </xf>
    <xf numFmtId="2" fontId="4" fillId="3" borderId="43" xfId="0" applyNumberFormat="1" applyFont="1" applyFill="1" applyBorder="1" applyAlignment="1">
      <alignment horizontal="right"/>
    </xf>
    <xf numFmtId="2" fontId="9" fillId="0" borderId="44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 horizontal="right"/>
    </xf>
    <xf numFmtId="2" fontId="4" fillId="0" borderId="42" xfId="0" applyNumberFormat="1" applyFont="1" applyFill="1" applyBorder="1" applyAlignment="1">
      <alignment horizontal="right"/>
    </xf>
    <xf numFmtId="2" fontId="4" fillId="0" borderId="16" xfId="0" applyNumberFormat="1" applyFont="1" applyBorder="1" applyAlignment="1">
      <alignment/>
    </xf>
    <xf numFmtId="0" fontId="4" fillId="0" borderId="7" xfId="0" applyFont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" fontId="4" fillId="0" borderId="45" xfId="0" applyNumberFormat="1" applyFont="1" applyFill="1" applyBorder="1" applyAlignment="1">
      <alignment horizontal="right"/>
    </xf>
    <xf numFmtId="2" fontId="9" fillId="0" borderId="46" xfId="0" applyNumberFormat="1" applyFont="1" applyFill="1" applyBorder="1" applyAlignment="1">
      <alignment/>
    </xf>
    <xf numFmtId="0" fontId="4" fillId="4" borderId="13" xfId="0" applyFont="1" applyFill="1" applyBorder="1" applyAlignment="1">
      <alignment horizontal="left"/>
    </xf>
    <xf numFmtId="2" fontId="4" fillId="3" borderId="47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5" fillId="0" borderId="27" xfId="0" applyNumberFormat="1" applyFont="1" applyBorder="1" applyAlignment="1">
      <alignment/>
    </xf>
    <xf numFmtId="2" fontId="1" fillId="0" borderId="42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27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0" fillId="0" borderId="48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49" xfId="0" applyNumberFormat="1" applyFont="1" applyBorder="1" applyAlignment="1">
      <alignment horizontal="right"/>
    </xf>
    <xf numFmtId="2" fontId="0" fillId="0" borderId="50" xfId="0" applyNumberFormat="1" applyFont="1" applyBorder="1" applyAlignment="1">
      <alignment horizontal="right"/>
    </xf>
    <xf numFmtId="2" fontId="4" fillId="0" borderId="51" xfId="0" applyNumberFormat="1" applyFont="1" applyBorder="1" applyAlignment="1">
      <alignment/>
    </xf>
    <xf numFmtId="2" fontId="4" fillId="2" borderId="51" xfId="0" applyNumberFormat="1" applyFont="1" applyFill="1" applyBorder="1" applyAlignment="1">
      <alignment/>
    </xf>
    <xf numFmtId="2" fontId="4" fillId="3" borderId="41" xfId="0" applyNumberFormat="1" applyFont="1" applyFill="1" applyBorder="1" applyAlignment="1">
      <alignment/>
    </xf>
    <xf numFmtId="180" fontId="4" fillId="0" borderId="52" xfId="0" applyNumberFormat="1" applyFont="1" applyBorder="1" applyAlignment="1">
      <alignment shrinkToFit="1"/>
    </xf>
    <xf numFmtId="2" fontId="4" fillId="0" borderId="52" xfId="0" applyNumberFormat="1" applyFont="1" applyBorder="1" applyAlignment="1">
      <alignment shrinkToFit="1"/>
    </xf>
    <xf numFmtId="2" fontId="4" fillId="3" borderId="51" xfId="0" applyNumberFormat="1" applyFont="1" applyFill="1" applyBorder="1" applyAlignment="1">
      <alignment shrinkToFit="1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4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2" fontId="0" fillId="0" borderId="45" xfId="0" applyNumberFormat="1" applyBorder="1" applyAlignment="1">
      <alignment/>
    </xf>
    <xf numFmtId="2" fontId="1" fillId="0" borderId="45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52" xfId="0" applyFill="1" applyBorder="1" applyAlignment="1">
      <alignment/>
    </xf>
    <xf numFmtId="0" fontId="0" fillId="0" borderId="54" xfId="0" applyBorder="1" applyAlignment="1">
      <alignment/>
    </xf>
    <xf numFmtId="0" fontId="0" fillId="0" borderId="44" xfId="0" applyFont="1" applyBorder="1" applyAlignment="1">
      <alignment horizontal="right"/>
    </xf>
    <xf numFmtId="2" fontId="0" fillId="0" borderId="48" xfId="0" applyNumberFormat="1" applyFont="1" applyBorder="1" applyAlignment="1">
      <alignment horizontal="right"/>
    </xf>
    <xf numFmtId="0" fontId="0" fillId="0" borderId="55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right"/>
    </xf>
    <xf numFmtId="0" fontId="0" fillId="3" borderId="34" xfId="0" applyNumberFormat="1" applyFont="1" applyFill="1" applyBorder="1" applyAlignment="1">
      <alignment horizontal="right"/>
    </xf>
    <xf numFmtId="0" fontId="0" fillId="0" borderId="37" xfId="0" applyNumberFormat="1" applyFont="1" applyBorder="1" applyAlignment="1">
      <alignment horizontal="right"/>
    </xf>
    <xf numFmtId="0" fontId="0" fillId="2" borderId="38" xfId="0" applyNumberFormat="1" applyFont="1" applyFill="1" applyBorder="1" applyAlignment="1">
      <alignment horizontal="right"/>
    </xf>
    <xf numFmtId="0" fontId="0" fillId="3" borderId="35" xfId="0" applyFont="1" applyFill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3" borderId="56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right"/>
    </xf>
    <xf numFmtId="0" fontId="0" fillId="0" borderId="58" xfId="0" applyNumberFormat="1" applyFont="1" applyBorder="1" applyAlignment="1">
      <alignment horizontal="right"/>
    </xf>
    <xf numFmtId="0" fontId="0" fillId="3" borderId="4" xfId="0" applyNumberFormat="1" applyFont="1" applyFill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0" fillId="3" borderId="29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2" fontId="1" fillId="0" borderId="31" xfId="0" applyNumberFormat="1" applyFont="1" applyBorder="1" applyAlignment="1">
      <alignment/>
    </xf>
    <xf numFmtId="0" fontId="0" fillId="3" borderId="35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2" fontId="0" fillId="3" borderId="35" xfId="0" applyNumberFormat="1" applyFont="1" applyFill="1" applyBorder="1" applyAlignment="1">
      <alignment/>
    </xf>
    <xf numFmtId="2" fontId="0" fillId="3" borderId="30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60" xfId="0" applyFont="1" applyBorder="1" applyAlignment="1">
      <alignment/>
    </xf>
    <xf numFmtId="2" fontId="0" fillId="0" borderId="57" xfId="0" applyNumberFormat="1" applyFont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0" fontId="0" fillId="0" borderId="61" xfId="0" applyBorder="1" applyAlignment="1">
      <alignment/>
    </xf>
    <xf numFmtId="0" fontId="1" fillId="0" borderId="6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2" fontId="0" fillId="3" borderId="47" xfId="0" applyNumberFormat="1" applyFont="1" applyFill="1" applyBorder="1" applyAlignment="1">
      <alignment/>
    </xf>
    <xf numFmtId="0" fontId="0" fillId="0" borderId="3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2" fontId="0" fillId="0" borderId="39" xfId="0" applyNumberFormat="1" applyBorder="1" applyAlignment="1">
      <alignment/>
    </xf>
    <xf numFmtId="2" fontId="2" fillId="0" borderId="63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63" xfId="0" applyNumberFormat="1" applyBorder="1" applyAlignment="1">
      <alignment/>
    </xf>
    <xf numFmtId="2" fontId="0" fillId="0" borderId="64" xfId="0" applyNumberFormat="1" applyFont="1" applyBorder="1" applyAlignment="1">
      <alignment/>
    </xf>
    <xf numFmtId="0" fontId="0" fillId="0" borderId="13" xfId="0" applyBorder="1" applyAlignment="1">
      <alignment/>
    </xf>
    <xf numFmtId="2" fontId="1" fillId="0" borderId="47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0" fontId="0" fillId="0" borderId="2" xfId="0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0" fillId="0" borderId="56" xfId="0" applyNumberFormat="1" applyFont="1" applyFill="1" applyBorder="1" applyAlignment="1">
      <alignment horizontal="right"/>
    </xf>
    <xf numFmtId="2" fontId="0" fillId="0" borderId="65" xfId="0" applyNumberFormat="1" applyFont="1" applyFill="1" applyBorder="1" applyAlignment="1">
      <alignment horizontal="right"/>
    </xf>
    <xf numFmtId="2" fontId="1" fillId="0" borderId="56" xfId="0" applyNumberFormat="1" applyFont="1" applyFill="1" applyBorder="1" applyAlignment="1">
      <alignment horizontal="center"/>
    </xf>
    <xf numFmtId="2" fontId="12" fillId="0" borderId="65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2" fontId="0" fillId="0" borderId="46" xfId="0" applyNumberFormat="1" applyFont="1" applyBorder="1" applyAlignment="1">
      <alignment horizontal="right"/>
    </xf>
    <xf numFmtId="2" fontId="0" fillId="0" borderId="65" xfId="0" applyNumberFormat="1" applyFont="1" applyBorder="1" applyAlignment="1">
      <alignment horizontal="right"/>
    </xf>
    <xf numFmtId="2" fontId="12" fillId="0" borderId="5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2" fontId="12" fillId="0" borderId="44" xfId="0" applyNumberFormat="1" applyFont="1" applyBorder="1" applyAlignment="1">
      <alignment horizontal="center"/>
    </xf>
    <xf numFmtId="2" fontId="12" fillId="0" borderId="65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4" fillId="0" borderId="6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58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4" xfId="0" applyFont="1" applyBorder="1" applyAlignment="1">
      <alignment/>
    </xf>
    <xf numFmtId="180" fontId="0" fillId="0" borderId="3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2" fontId="4" fillId="0" borderId="50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2" fontId="12" fillId="0" borderId="50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/>
    </xf>
    <xf numFmtId="2" fontId="12" fillId="0" borderId="45" xfId="0" applyNumberFormat="1" applyFont="1" applyBorder="1" applyAlignment="1">
      <alignment horizontal="left"/>
    </xf>
    <xf numFmtId="2" fontId="12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3" borderId="6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2" fillId="2" borderId="48" xfId="0" applyNumberFormat="1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/>
    </xf>
    <xf numFmtId="2" fontId="12" fillId="0" borderId="2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3" borderId="59" xfId="0" applyFill="1" applyBorder="1" applyAlignment="1">
      <alignment/>
    </xf>
    <xf numFmtId="2" fontId="0" fillId="3" borderId="59" xfId="0" applyNumberFormat="1" applyFill="1" applyBorder="1" applyAlignment="1">
      <alignment/>
    </xf>
    <xf numFmtId="2" fontId="0" fillId="3" borderId="30" xfId="0" applyNumberForma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44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8" xfId="0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44"/>
  <sheetViews>
    <sheetView workbookViewId="0" topLeftCell="A1">
      <selection activeCell="K44" sqref="K44"/>
    </sheetView>
  </sheetViews>
  <sheetFormatPr defaultColWidth="11.421875" defaultRowHeight="12.75"/>
  <cols>
    <col min="1" max="1" width="21.00390625" style="0" customWidth="1"/>
    <col min="2" max="2" width="5.57421875" style="0" customWidth="1"/>
    <col min="3" max="3" width="5.7109375" style="0" customWidth="1"/>
    <col min="4" max="4" width="5.421875" style="0" customWidth="1"/>
    <col min="5" max="5" width="12.140625" style="0" customWidth="1"/>
    <col min="6" max="6" width="6.7109375" style="0" customWidth="1"/>
    <col min="7" max="7" width="12.140625" style="0" customWidth="1"/>
  </cols>
  <sheetData>
    <row r="1" spans="1:12" s="13" customFormat="1" ht="12.75">
      <c r="A1" s="11"/>
      <c r="B1" s="262" t="s">
        <v>49</v>
      </c>
      <c r="C1" s="263"/>
      <c r="D1" s="263"/>
      <c r="E1" s="47"/>
      <c r="F1" s="1"/>
      <c r="G1" s="87"/>
      <c r="H1" s="183"/>
      <c r="I1" s="183"/>
      <c r="J1" s="185"/>
      <c r="K1" s="1"/>
      <c r="L1" s="1"/>
    </row>
    <row r="2" spans="1:10" s="1" customFormat="1" ht="12.75">
      <c r="A2" s="36"/>
      <c r="B2" s="25"/>
      <c r="C2" s="26"/>
      <c r="D2" s="26"/>
      <c r="E2" s="39" t="s">
        <v>86</v>
      </c>
      <c r="G2" s="129" t="s">
        <v>89</v>
      </c>
      <c r="H2" s="147" t="s">
        <v>89</v>
      </c>
      <c r="I2" s="147"/>
      <c r="J2" s="186"/>
    </row>
    <row r="3" spans="1:10" s="1" customFormat="1" ht="12.75">
      <c r="A3" s="4" t="s">
        <v>0</v>
      </c>
      <c r="B3" s="264" t="s">
        <v>50</v>
      </c>
      <c r="C3" s="265"/>
      <c r="D3" s="265"/>
      <c r="E3" s="39"/>
      <c r="G3" s="129"/>
      <c r="H3" s="147"/>
      <c r="I3" s="147" t="s">
        <v>90</v>
      </c>
      <c r="J3" s="186" t="s">
        <v>90</v>
      </c>
    </row>
    <row r="4" spans="1:10" s="1" customFormat="1" ht="12.75">
      <c r="A4" s="4"/>
      <c r="B4" s="25"/>
      <c r="C4" s="26"/>
      <c r="D4" s="26"/>
      <c r="E4" s="48" t="s">
        <v>88</v>
      </c>
      <c r="G4" s="129"/>
      <c r="H4" s="147"/>
      <c r="I4" s="147"/>
      <c r="J4" s="186"/>
    </row>
    <row r="5" spans="1:240" s="14" customFormat="1" ht="13.5" thickBot="1">
      <c r="A5" s="12"/>
      <c r="B5" s="86" t="s">
        <v>46</v>
      </c>
      <c r="C5" s="16" t="s">
        <v>47</v>
      </c>
      <c r="D5" s="16" t="s">
        <v>45</v>
      </c>
      <c r="E5" s="54"/>
      <c r="F5" s="1"/>
      <c r="G5" s="136" t="s">
        <v>46</v>
      </c>
      <c r="H5" s="184" t="s">
        <v>47</v>
      </c>
      <c r="I5" s="184" t="s">
        <v>46</v>
      </c>
      <c r="J5" s="144" t="s">
        <v>47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</row>
    <row r="6" spans="1:240" ht="12.75">
      <c r="A6" s="37" t="s">
        <v>22</v>
      </c>
      <c r="B6" s="69">
        <v>12</v>
      </c>
      <c r="C6" s="41">
        <v>17</v>
      </c>
      <c r="D6" s="41">
        <f>B6+C6</f>
        <v>29</v>
      </c>
      <c r="E6" s="59">
        <v>29</v>
      </c>
      <c r="F6" s="235">
        <f aca="true" t="shared" si="0" ref="F6:F41">E6-D6</f>
        <v>0</v>
      </c>
      <c r="G6" s="130">
        <v>12</v>
      </c>
      <c r="H6" s="131">
        <v>17</v>
      </c>
      <c r="I6" s="204">
        <f>G6-B6</f>
        <v>0</v>
      </c>
      <c r="J6" s="176">
        <f>H6-C6</f>
        <v>0</v>
      </c>
      <c r="K6" s="6">
        <f>I6+J6</f>
        <v>0</v>
      </c>
      <c r="L6" s="6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</row>
    <row r="7" spans="1:12" ht="12.75">
      <c r="A7" s="15" t="s">
        <v>26</v>
      </c>
      <c r="B7" s="78">
        <v>10</v>
      </c>
      <c r="C7" s="42">
        <v>8.5</v>
      </c>
      <c r="D7" s="42">
        <f aca="true" t="shared" si="1" ref="D7:D42">B7+C7</f>
        <v>18.5</v>
      </c>
      <c r="E7" s="51">
        <v>18</v>
      </c>
      <c r="F7" s="236">
        <f t="shared" si="0"/>
        <v>-0.5</v>
      </c>
      <c r="G7" s="226">
        <v>12</v>
      </c>
      <c r="H7" s="227">
        <v>6</v>
      </c>
      <c r="I7" s="177">
        <f>G7-B7</f>
        <v>2</v>
      </c>
      <c r="J7" s="207">
        <f>H7-C7</f>
        <v>-2.5</v>
      </c>
      <c r="K7" s="6">
        <f aca="true" t="shared" si="2" ref="K7:K40">I7+J7</f>
        <v>-0.5</v>
      </c>
      <c r="L7" s="6"/>
    </row>
    <row r="8" spans="1:12" ht="12.75">
      <c r="A8" s="15" t="s">
        <v>21</v>
      </c>
      <c r="B8" s="78">
        <v>9</v>
      </c>
      <c r="C8" s="42">
        <v>9</v>
      </c>
      <c r="D8" s="42">
        <f t="shared" si="1"/>
        <v>18</v>
      </c>
      <c r="E8" s="51">
        <v>18</v>
      </c>
      <c r="F8" s="40">
        <f t="shared" si="0"/>
        <v>0</v>
      </c>
      <c r="G8" s="226">
        <v>9</v>
      </c>
      <c r="H8" s="227">
        <v>9</v>
      </c>
      <c r="I8" s="177">
        <f aca="true" t="shared" si="3" ref="I8:I40">G8-B8</f>
        <v>0</v>
      </c>
      <c r="J8" s="178">
        <f aca="true" t="shared" si="4" ref="J8:J40">H8-C8</f>
        <v>0</v>
      </c>
      <c r="K8" s="6">
        <f t="shared" si="2"/>
        <v>0</v>
      </c>
      <c r="L8" s="6"/>
    </row>
    <row r="9" spans="1:12" ht="12.75">
      <c r="A9" s="15" t="s">
        <v>24</v>
      </c>
      <c r="B9" s="78">
        <v>8</v>
      </c>
      <c r="C9" s="42">
        <v>8</v>
      </c>
      <c r="D9" s="42">
        <f t="shared" si="1"/>
        <v>16</v>
      </c>
      <c r="E9" s="51">
        <v>15</v>
      </c>
      <c r="F9" s="236">
        <f t="shared" si="0"/>
        <v>-1</v>
      </c>
      <c r="G9" s="226">
        <v>8</v>
      </c>
      <c r="H9" s="227">
        <v>7</v>
      </c>
      <c r="I9" s="177">
        <f t="shared" si="3"/>
        <v>0</v>
      </c>
      <c r="J9" s="207">
        <f t="shared" si="4"/>
        <v>-1</v>
      </c>
      <c r="K9" s="6">
        <f t="shared" si="2"/>
        <v>-1</v>
      </c>
      <c r="L9" s="6"/>
    </row>
    <row r="10" spans="1:12" ht="12.75">
      <c r="A10" s="15" t="s">
        <v>77</v>
      </c>
      <c r="B10" s="78">
        <v>7</v>
      </c>
      <c r="C10" s="42">
        <v>5</v>
      </c>
      <c r="D10" s="42">
        <f t="shared" si="1"/>
        <v>12</v>
      </c>
      <c r="E10" s="51">
        <v>12</v>
      </c>
      <c r="F10" s="40">
        <f t="shared" si="0"/>
        <v>0</v>
      </c>
      <c r="G10" s="258">
        <v>5</v>
      </c>
      <c r="H10" s="259">
        <v>7</v>
      </c>
      <c r="I10" s="177">
        <f t="shared" si="3"/>
        <v>-2</v>
      </c>
      <c r="J10" s="178">
        <f t="shared" si="4"/>
        <v>2</v>
      </c>
      <c r="K10" s="6">
        <f t="shared" si="2"/>
        <v>0</v>
      </c>
      <c r="L10" s="6"/>
    </row>
    <row r="11" spans="1:12" ht="12.75">
      <c r="A11" s="15" t="s">
        <v>64</v>
      </c>
      <c r="B11" s="78">
        <v>7.5</v>
      </c>
      <c r="C11" s="42">
        <v>7.5</v>
      </c>
      <c r="D11" s="42">
        <f t="shared" si="1"/>
        <v>15</v>
      </c>
      <c r="E11" s="51">
        <v>14</v>
      </c>
      <c r="F11" s="236">
        <f t="shared" si="0"/>
        <v>-1</v>
      </c>
      <c r="G11" s="226">
        <v>7</v>
      </c>
      <c r="H11" s="227">
        <v>7</v>
      </c>
      <c r="I11" s="177">
        <f t="shared" si="3"/>
        <v>-0.5</v>
      </c>
      <c r="J11" s="207">
        <f t="shared" si="4"/>
        <v>-0.5</v>
      </c>
      <c r="K11" s="6">
        <f t="shared" si="2"/>
        <v>-1</v>
      </c>
      <c r="L11" s="6"/>
    </row>
    <row r="12" spans="1:12" ht="12.75">
      <c r="A12" s="15" t="s">
        <v>17</v>
      </c>
      <c r="B12" s="78">
        <v>6</v>
      </c>
      <c r="C12" s="42">
        <v>6.5</v>
      </c>
      <c r="D12" s="42">
        <f t="shared" si="1"/>
        <v>12.5</v>
      </c>
      <c r="E12" s="51">
        <v>11.5</v>
      </c>
      <c r="F12" s="236">
        <f t="shared" si="0"/>
        <v>-1</v>
      </c>
      <c r="G12" s="226">
        <v>6</v>
      </c>
      <c r="H12" s="227">
        <v>5.5</v>
      </c>
      <c r="I12" s="177">
        <f t="shared" si="3"/>
        <v>0</v>
      </c>
      <c r="J12" s="207">
        <f t="shared" si="4"/>
        <v>-1</v>
      </c>
      <c r="K12" s="6">
        <f t="shared" si="2"/>
        <v>-1</v>
      </c>
      <c r="L12" s="6"/>
    </row>
    <row r="13" spans="1:12" ht="12.75">
      <c r="A13" s="15" t="s">
        <v>12</v>
      </c>
      <c r="B13" s="78">
        <v>5</v>
      </c>
      <c r="C13" s="42">
        <v>5</v>
      </c>
      <c r="D13" s="42">
        <f>B13+C13</f>
        <v>10</v>
      </c>
      <c r="E13" s="51">
        <v>9.5</v>
      </c>
      <c r="F13" s="236">
        <f>E13-D13</f>
        <v>-0.5</v>
      </c>
      <c r="G13" s="226">
        <v>5</v>
      </c>
      <c r="H13" s="227">
        <v>4.5</v>
      </c>
      <c r="I13" s="205">
        <f t="shared" si="3"/>
        <v>0</v>
      </c>
      <c r="J13" s="207">
        <f t="shared" si="4"/>
        <v>-0.5</v>
      </c>
      <c r="K13" s="6">
        <f t="shared" si="2"/>
        <v>-0.5</v>
      </c>
      <c r="L13" s="6"/>
    </row>
    <row r="14" spans="1:12" ht="12.75">
      <c r="A14" s="15" t="s">
        <v>11</v>
      </c>
      <c r="B14" s="78">
        <v>6</v>
      </c>
      <c r="C14" s="42">
        <v>4</v>
      </c>
      <c r="D14" s="42">
        <f t="shared" si="1"/>
        <v>10</v>
      </c>
      <c r="E14" s="51">
        <v>10</v>
      </c>
      <c r="F14" s="235">
        <f t="shared" si="0"/>
        <v>0</v>
      </c>
      <c r="G14" s="226">
        <v>6</v>
      </c>
      <c r="H14" s="227">
        <v>4</v>
      </c>
      <c r="I14" s="206">
        <f t="shared" si="3"/>
        <v>0</v>
      </c>
      <c r="J14" s="207">
        <f t="shared" si="4"/>
        <v>0</v>
      </c>
      <c r="K14" s="6">
        <f t="shared" si="2"/>
        <v>0</v>
      </c>
      <c r="L14" s="6"/>
    </row>
    <row r="15" spans="1:12" ht="12.75">
      <c r="A15" s="15" t="s">
        <v>66</v>
      </c>
      <c r="B15" s="78">
        <v>4.5</v>
      </c>
      <c r="C15" s="42">
        <v>5</v>
      </c>
      <c r="D15" s="42">
        <f t="shared" si="1"/>
        <v>9.5</v>
      </c>
      <c r="E15" s="51">
        <v>9.5</v>
      </c>
      <c r="F15" s="235">
        <f t="shared" si="0"/>
        <v>0</v>
      </c>
      <c r="G15" s="226">
        <v>5</v>
      </c>
      <c r="H15" s="227">
        <v>4.5</v>
      </c>
      <c r="I15" s="177">
        <f t="shared" si="3"/>
        <v>0.5</v>
      </c>
      <c r="J15" s="207">
        <f t="shared" si="4"/>
        <v>-0.5</v>
      </c>
      <c r="K15" s="6">
        <f t="shared" si="2"/>
        <v>0</v>
      </c>
      <c r="L15" s="6"/>
    </row>
    <row r="16" spans="1:12" ht="12.75">
      <c r="A16" s="15" t="s">
        <v>10</v>
      </c>
      <c r="B16" s="78">
        <v>4.5</v>
      </c>
      <c r="C16" s="42">
        <v>4</v>
      </c>
      <c r="D16" s="42">
        <f t="shared" si="1"/>
        <v>8.5</v>
      </c>
      <c r="E16" s="51">
        <v>8</v>
      </c>
      <c r="F16" s="236">
        <f t="shared" si="0"/>
        <v>-0.5</v>
      </c>
      <c r="G16" s="226">
        <v>4</v>
      </c>
      <c r="H16" s="227">
        <v>4</v>
      </c>
      <c r="I16" s="177">
        <f t="shared" si="3"/>
        <v>-0.5</v>
      </c>
      <c r="J16" s="207">
        <f t="shared" si="4"/>
        <v>0</v>
      </c>
      <c r="K16" s="6">
        <f t="shared" si="2"/>
        <v>-0.5</v>
      </c>
      <c r="L16" s="6"/>
    </row>
    <row r="17" spans="1:12" ht="12.75">
      <c r="A17" s="15" t="s">
        <v>8</v>
      </c>
      <c r="B17" s="78">
        <v>4</v>
      </c>
      <c r="C17" s="42">
        <v>4</v>
      </c>
      <c r="D17" s="42">
        <f t="shared" si="1"/>
        <v>8</v>
      </c>
      <c r="E17" s="51">
        <v>7.5</v>
      </c>
      <c r="F17" s="236">
        <f t="shared" si="0"/>
        <v>-0.5</v>
      </c>
      <c r="G17" s="226">
        <v>4</v>
      </c>
      <c r="H17" s="227">
        <v>3.5</v>
      </c>
      <c r="I17" s="205">
        <f t="shared" si="3"/>
        <v>0</v>
      </c>
      <c r="J17" s="207">
        <f t="shared" si="4"/>
        <v>-0.5</v>
      </c>
      <c r="K17" s="6">
        <f t="shared" si="2"/>
        <v>-0.5</v>
      </c>
      <c r="L17" s="6"/>
    </row>
    <row r="18" spans="1:12" ht="12.75">
      <c r="A18" s="15" t="s">
        <v>14</v>
      </c>
      <c r="B18" s="78">
        <v>3.5</v>
      </c>
      <c r="C18" s="42">
        <v>3.5</v>
      </c>
      <c r="D18" s="42">
        <f t="shared" si="1"/>
        <v>7</v>
      </c>
      <c r="E18" s="51">
        <v>7</v>
      </c>
      <c r="F18" s="235">
        <f t="shared" si="0"/>
        <v>0</v>
      </c>
      <c r="G18" s="226">
        <v>3.5</v>
      </c>
      <c r="H18" s="227">
        <v>3.5</v>
      </c>
      <c r="I18" s="206">
        <f t="shared" si="3"/>
        <v>0</v>
      </c>
      <c r="J18" s="178">
        <f t="shared" si="4"/>
        <v>0</v>
      </c>
      <c r="K18" s="6">
        <f t="shared" si="2"/>
        <v>0</v>
      </c>
      <c r="L18" s="6"/>
    </row>
    <row r="19" spans="1:12" ht="12.75">
      <c r="A19" s="15" t="s">
        <v>65</v>
      </c>
      <c r="B19" s="78">
        <v>4</v>
      </c>
      <c r="C19" s="42">
        <v>3</v>
      </c>
      <c r="D19" s="42">
        <f t="shared" si="1"/>
        <v>7</v>
      </c>
      <c r="E19" s="51">
        <v>7</v>
      </c>
      <c r="F19" s="117">
        <f t="shared" si="0"/>
        <v>0</v>
      </c>
      <c r="G19" s="228">
        <v>4</v>
      </c>
      <c r="H19" s="227">
        <v>3</v>
      </c>
      <c r="I19" s="177">
        <f t="shared" si="3"/>
        <v>0</v>
      </c>
      <c r="J19" s="178">
        <f t="shared" si="4"/>
        <v>0</v>
      </c>
      <c r="K19" s="6">
        <f t="shared" si="2"/>
        <v>0</v>
      </c>
      <c r="L19" s="6"/>
    </row>
    <row r="20" spans="1:12" ht="12.75">
      <c r="A20" s="15" t="s">
        <v>25</v>
      </c>
      <c r="B20" s="78">
        <v>3.5</v>
      </c>
      <c r="C20" s="42">
        <v>2.5</v>
      </c>
      <c r="D20" s="42">
        <f>B20+C20</f>
        <v>6</v>
      </c>
      <c r="E20" s="51">
        <v>6.5</v>
      </c>
      <c r="F20" s="237">
        <f>E20-D20</f>
        <v>0.5</v>
      </c>
      <c r="G20" s="226">
        <v>4</v>
      </c>
      <c r="H20" s="227">
        <v>2.5</v>
      </c>
      <c r="I20" s="205">
        <f t="shared" si="3"/>
        <v>0.5</v>
      </c>
      <c r="J20" s="207">
        <f t="shared" si="4"/>
        <v>0</v>
      </c>
      <c r="K20" s="6">
        <f t="shared" si="2"/>
        <v>0.5</v>
      </c>
      <c r="L20" s="6"/>
    </row>
    <row r="21" spans="1:12" ht="12.75">
      <c r="A21" s="15" t="s">
        <v>23</v>
      </c>
      <c r="B21" s="78">
        <v>2</v>
      </c>
      <c r="C21" s="42">
        <v>4</v>
      </c>
      <c r="D21" s="42">
        <f t="shared" si="1"/>
        <v>6</v>
      </c>
      <c r="E21" s="51">
        <v>6</v>
      </c>
      <c r="F21" s="235">
        <f t="shared" si="0"/>
        <v>0</v>
      </c>
      <c r="G21" s="226">
        <v>2</v>
      </c>
      <c r="H21" s="227">
        <v>4</v>
      </c>
      <c r="I21" s="177">
        <f t="shared" si="3"/>
        <v>0</v>
      </c>
      <c r="J21" s="207">
        <f t="shared" si="4"/>
        <v>0</v>
      </c>
      <c r="K21" s="6">
        <f t="shared" si="2"/>
        <v>0</v>
      </c>
      <c r="L21" s="6"/>
    </row>
    <row r="22" spans="1:12" ht="12.75">
      <c r="A22" s="15" t="s">
        <v>13</v>
      </c>
      <c r="B22" s="78">
        <v>2</v>
      </c>
      <c r="C22" s="42">
        <v>4</v>
      </c>
      <c r="D22" s="42">
        <f t="shared" si="1"/>
        <v>6</v>
      </c>
      <c r="E22" s="51">
        <v>6</v>
      </c>
      <c r="F22" s="235">
        <f t="shared" si="0"/>
        <v>0</v>
      </c>
      <c r="G22" s="226">
        <v>2</v>
      </c>
      <c r="H22" s="227">
        <v>4</v>
      </c>
      <c r="I22" s="177">
        <f t="shared" si="3"/>
        <v>0</v>
      </c>
      <c r="J22" s="178">
        <f t="shared" si="4"/>
        <v>0</v>
      </c>
      <c r="K22" s="6">
        <f t="shared" si="2"/>
        <v>0</v>
      </c>
      <c r="L22" s="6"/>
    </row>
    <row r="23" spans="1:12" ht="12.75">
      <c r="A23" s="15" t="s">
        <v>67</v>
      </c>
      <c r="B23" s="78">
        <v>2</v>
      </c>
      <c r="C23" s="42">
        <v>4</v>
      </c>
      <c r="D23" s="42">
        <f t="shared" si="1"/>
        <v>6</v>
      </c>
      <c r="E23" s="51">
        <v>5.5</v>
      </c>
      <c r="F23" s="236">
        <f t="shared" si="0"/>
        <v>-0.5</v>
      </c>
      <c r="G23" s="226">
        <v>2</v>
      </c>
      <c r="H23" s="227">
        <v>3.5</v>
      </c>
      <c r="I23" s="177">
        <f t="shared" si="3"/>
        <v>0</v>
      </c>
      <c r="J23" s="178">
        <f t="shared" si="4"/>
        <v>-0.5</v>
      </c>
      <c r="K23" s="6">
        <f t="shared" si="2"/>
        <v>-0.5</v>
      </c>
      <c r="L23" s="6"/>
    </row>
    <row r="24" spans="1:12" ht="12.75">
      <c r="A24" s="15" t="s">
        <v>9</v>
      </c>
      <c r="B24" s="78">
        <v>2</v>
      </c>
      <c r="C24" s="42">
        <v>1.5</v>
      </c>
      <c r="D24" s="42">
        <f t="shared" si="1"/>
        <v>3.5</v>
      </c>
      <c r="E24" s="51">
        <v>4.5</v>
      </c>
      <c r="F24" s="237">
        <f t="shared" si="0"/>
        <v>1</v>
      </c>
      <c r="G24" s="226">
        <v>3</v>
      </c>
      <c r="H24" s="227">
        <v>1.5</v>
      </c>
      <c r="I24" s="177">
        <f t="shared" si="3"/>
        <v>1</v>
      </c>
      <c r="J24" s="178">
        <f t="shared" si="4"/>
        <v>0</v>
      </c>
      <c r="K24" s="6">
        <f t="shared" si="2"/>
        <v>1</v>
      </c>
      <c r="L24" s="6"/>
    </row>
    <row r="25" spans="1:12" ht="12.75">
      <c r="A25" s="15" t="s">
        <v>91</v>
      </c>
      <c r="B25" s="78">
        <v>3.5</v>
      </c>
      <c r="C25" s="42">
        <v>2</v>
      </c>
      <c r="D25" s="42">
        <f>B25+C25</f>
        <v>5.5</v>
      </c>
      <c r="E25" s="51">
        <v>5.5</v>
      </c>
      <c r="F25" s="235">
        <f>E25-D25</f>
        <v>0</v>
      </c>
      <c r="G25" s="226">
        <v>3.5</v>
      </c>
      <c r="H25" s="227">
        <v>2</v>
      </c>
      <c r="I25" s="205">
        <f t="shared" si="3"/>
        <v>0</v>
      </c>
      <c r="J25" s="207">
        <f t="shared" si="4"/>
        <v>0</v>
      </c>
      <c r="K25" s="6">
        <f t="shared" si="2"/>
        <v>0</v>
      </c>
      <c r="L25" s="6"/>
    </row>
    <row r="26" spans="1:12" ht="12.75">
      <c r="A26" s="15" t="s">
        <v>15</v>
      </c>
      <c r="B26" s="78">
        <v>2</v>
      </c>
      <c r="C26" s="42">
        <v>3</v>
      </c>
      <c r="D26" s="42">
        <f t="shared" si="1"/>
        <v>5</v>
      </c>
      <c r="E26" s="51">
        <v>5</v>
      </c>
      <c r="F26" s="235">
        <f t="shared" si="0"/>
        <v>0</v>
      </c>
      <c r="G26" s="226">
        <v>2</v>
      </c>
      <c r="H26" s="227">
        <v>3</v>
      </c>
      <c r="I26" s="177">
        <f t="shared" si="3"/>
        <v>0</v>
      </c>
      <c r="J26" s="207">
        <f t="shared" si="4"/>
        <v>0</v>
      </c>
      <c r="K26" s="6">
        <f t="shared" si="2"/>
        <v>0</v>
      </c>
      <c r="L26" s="6"/>
    </row>
    <row r="27" spans="1:12" ht="12.75">
      <c r="A27" s="15" t="s">
        <v>19</v>
      </c>
      <c r="B27" s="78">
        <v>2.5</v>
      </c>
      <c r="C27" s="42">
        <v>2.5</v>
      </c>
      <c r="D27" s="42">
        <f t="shared" si="1"/>
        <v>5</v>
      </c>
      <c r="E27" s="51">
        <v>4.5</v>
      </c>
      <c r="F27" s="236">
        <f t="shared" si="0"/>
        <v>-0.5</v>
      </c>
      <c r="G27" s="226">
        <v>2</v>
      </c>
      <c r="H27" s="227">
        <v>2.5</v>
      </c>
      <c r="I27" s="177">
        <f t="shared" si="3"/>
        <v>-0.5</v>
      </c>
      <c r="J27" s="207">
        <f t="shared" si="4"/>
        <v>0</v>
      </c>
      <c r="K27" s="6">
        <f t="shared" si="2"/>
        <v>-0.5</v>
      </c>
      <c r="L27" s="6"/>
    </row>
    <row r="28" spans="1:12" ht="12.75">
      <c r="A28" s="15" t="s">
        <v>2</v>
      </c>
      <c r="B28" s="78">
        <v>2.5</v>
      </c>
      <c r="C28" s="42">
        <v>2</v>
      </c>
      <c r="D28" s="42">
        <f t="shared" si="1"/>
        <v>4.5</v>
      </c>
      <c r="E28" s="51">
        <v>4</v>
      </c>
      <c r="F28" s="236">
        <f t="shared" si="0"/>
        <v>-0.5</v>
      </c>
      <c r="G28" s="226">
        <v>2</v>
      </c>
      <c r="H28" s="227">
        <v>2</v>
      </c>
      <c r="I28" s="177">
        <f t="shared" si="3"/>
        <v>-0.5</v>
      </c>
      <c r="J28" s="178">
        <f t="shared" si="4"/>
        <v>0</v>
      </c>
      <c r="K28" s="6">
        <f t="shared" si="2"/>
        <v>-0.5</v>
      </c>
      <c r="L28" s="6"/>
    </row>
    <row r="29" spans="1:12" ht="12.75">
      <c r="A29" s="15" t="s">
        <v>3</v>
      </c>
      <c r="B29" s="78">
        <v>1</v>
      </c>
      <c r="C29" s="42">
        <v>2.5</v>
      </c>
      <c r="D29" s="42">
        <f>B29+C29</f>
        <v>3.5</v>
      </c>
      <c r="E29" s="51">
        <v>3.5</v>
      </c>
      <c r="F29" s="40">
        <f>E29-D29</f>
        <v>0</v>
      </c>
      <c r="G29" s="226">
        <v>1</v>
      </c>
      <c r="H29" s="227">
        <v>2.5</v>
      </c>
      <c r="I29" s="177">
        <f t="shared" si="3"/>
        <v>0</v>
      </c>
      <c r="J29" s="178">
        <f t="shared" si="4"/>
        <v>0</v>
      </c>
      <c r="K29" s="6">
        <f t="shared" si="2"/>
        <v>0</v>
      </c>
      <c r="L29" s="6"/>
    </row>
    <row r="30" spans="1:12" ht="12.75">
      <c r="A30" s="15" t="s">
        <v>1</v>
      </c>
      <c r="B30" s="78">
        <v>1.5</v>
      </c>
      <c r="C30" s="42">
        <v>2</v>
      </c>
      <c r="D30" s="42">
        <f t="shared" si="1"/>
        <v>3.5</v>
      </c>
      <c r="E30" s="51">
        <v>3.5</v>
      </c>
      <c r="F30" s="40">
        <f t="shared" si="0"/>
        <v>0</v>
      </c>
      <c r="G30" s="226">
        <v>1.5</v>
      </c>
      <c r="H30" s="227">
        <v>2</v>
      </c>
      <c r="I30" s="177">
        <f t="shared" si="3"/>
        <v>0</v>
      </c>
      <c r="J30" s="178">
        <f t="shared" si="4"/>
        <v>0</v>
      </c>
      <c r="K30" s="6">
        <f t="shared" si="2"/>
        <v>0</v>
      </c>
      <c r="L30" s="6"/>
    </row>
    <row r="31" spans="1:12" ht="12.75">
      <c r="A31" s="15" t="s">
        <v>18</v>
      </c>
      <c r="B31" s="78">
        <v>2</v>
      </c>
      <c r="C31" s="42">
        <v>1.5</v>
      </c>
      <c r="D31" s="42">
        <f t="shared" si="1"/>
        <v>3.5</v>
      </c>
      <c r="E31" s="51">
        <v>3.5</v>
      </c>
      <c r="F31" s="40">
        <f t="shared" si="0"/>
        <v>0</v>
      </c>
      <c r="G31" s="226">
        <v>2</v>
      </c>
      <c r="H31" s="227">
        <v>1.5</v>
      </c>
      <c r="I31" s="177">
        <f t="shared" si="3"/>
        <v>0</v>
      </c>
      <c r="J31" s="178">
        <f t="shared" si="4"/>
        <v>0</v>
      </c>
      <c r="K31" s="6">
        <f t="shared" si="2"/>
        <v>0</v>
      </c>
      <c r="L31" s="6"/>
    </row>
    <row r="32" spans="1:12" ht="12.75">
      <c r="A32" s="15" t="s">
        <v>7</v>
      </c>
      <c r="B32" s="78">
        <v>2</v>
      </c>
      <c r="C32" s="42">
        <v>1</v>
      </c>
      <c r="D32" s="42">
        <f>B32+C32</f>
        <v>3</v>
      </c>
      <c r="E32" s="51">
        <v>3</v>
      </c>
      <c r="F32" s="40">
        <f>E32-D32</f>
        <v>0</v>
      </c>
      <c r="G32" s="226">
        <v>2</v>
      </c>
      <c r="H32" s="227">
        <v>1</v>
      </c>
      <c r="I32" s="177">
        <f t="shared" si="3"/>
        <v>0</v>
      </c>
      <c r="J32" s="178">
        <f t="shared" si="4"/>
        <v>0</v>
      </c>
      <c r="K32" s="6">
        <f t="shared" si="2"/>
        <v>0</v>
      </c>
      <c r="L32" s="6"/>
    </row>
    <row r="33" spans="1:12" ht="12.75">
      <c r="A33" s="15" t="s">
        <v>5</v>
      </c>
      <c r="B33" s="78">
        <v>2</v>
      </c>
      <c r="C33" s="42">
        <v>1</v>
      </c>
      <c r="D33" s="42">
        <f t="shared" si="1"/>
        <v>3</v>
      </c>
      <c r="E33" s="51">
        <v>2.5</v>
      </c>
      <c r="F33" s="236">
        <f t="shared" si="0"/>
        <v>-0.5</v>
      </c>
      <c r="G33" s="226">
        <v>2</v>
      </c>
      <c r="H33" s="227">
        <v>0.5</v>
      </c>
      <c r="I33" s="177">
        <f t="shared" si="3"/>
        <v>0</v>
      </c>
      <c r="J33" s="178">
        <f t="shared" si="4"/>
        <v>-0.5</v>
      </c>
      <c r="K33" s="6">
        <f t="shared" si="2"/>
        <v>-0.5</v>
      </c>
      <c r="L33" s="6"/>
    </row>
    <row r="34" spans="1:12" ht="12.75">
      <c r="A34" s="15" t="s">
        <v>4</v>
      </c>
      <c r="B34" s="78">
        <v>1</v>
      </c>
      <c r="C34" s="42">
        <v>1</v>
      </c>
      <c r="D34" s="42">
        <f t="shared" si="1"/>
        <v>2</v>
      </c>
      <c r="E34" s="51">
        <v>3</v>
      </c>
      <c r="F34" s="237">
        <f t="shared" si="0"/>
        <v>1</v>
      </c>
      <c r="G34" s="226">
        <v>2</v>
      </c>
      <c r="H34" s="227">
        <v>1</v>
      </c>
      <c r="I34" s="205">
        <f t="shared" si="3"/>
        <v>1</v>
      </c>
      <c r="J34" s="207">
        <f t="shared" si="4"/>
        <v>0</v>
      </c>
      <c r="K34" s="6">
        <f t="shared" si="2"/>
        <v>1</v>
      </c>
      <c r="L34" s="6"/>
    </row>
    <row r="35" spans="1:12" ht="12.75">
      <c r="A35" s="15" t="s">
        <v>20</v>
      </c>
      <c r="B35" s="78">
        <v>2</v>
      </c>
      <c r="C35" s="42">
        <v>1</v>
      </c>
      <c r="D35" s="42">
        <f>B35+C35</f>
        <v>3</v>
      </c>
      <c r="E35" s="51">
        <v>3</v>
      </c>
      <c r="F35" s="40">
        <f>E35-D35</f>
        <v>0</v>
      </c>
      <c r="G35" s="226">
        <v>3</v>
      </c>
      <c r="H35" s="227">
        <v>0</v>
      </c>
      <c r="I35" s="177">
        <f t="shared" si="3"/>
        <v>1</v>
      </c>
      <c r="J35" s="178">
        <f t="shared" si="4"/>
        <v>-1</v>
      </c>
      <c r="K35" s="6">
        <f t="shared" si="2"/>
        <v>0</v>
      </c>
      <c r="L35" s="6"/>
    </row>
    <row r="36" spans="1:12" ht="12.75">
      <c r="A36" s="15" t="s">
        <v>16</v>
      </c>
      <c r="B36" s="78">
        <v>1</v>
      </c>
      <c r="C36" s="42">
        <v>1.5</v>
      </c>
      <c r="D36" s="42">
        <f>B36+C36</f>
        <v>2.5</v>
      </c>
      <c r="E36" s="51">
        <v>2.5</v>
      </c>
      <c r="F36" s="40">
        <f>E36-D36</f>
        <v>0</v>
      </c>
      <c r="G36" s="226">
        <v>2</v>
      </c>
      <c r="H36" s="227">
        <v>0.5</v>
      </c>
      <c r="I36" s="177">
        <f t="shared" si="3"/>
        <v>1</v>
      </c>
      <c r="J36" s="178">
        <f t="shared" si="4"/>
        <v>-1</v>
      </c>
      <c r="K36" s="6">
        <f t="shared" si="2"/>
        <v>0</v>
      </c>
      <c r="L36" s="6"/>
    </row>
    <row r="37" spans="1:12" ht="12.75">
      <c r="A37" s="15" t="s">
        <v>6</v>
      </c>
      <c r="B37" s="78">
        <v>1</v>
      </c>
      <c r="C37" s="42">
        <v>1.5</v>
      </c>
      <c r="D37" s="42">
        <f t="shared" si="1"/>
        <v>2.5</v>
      </c>
      <c r="E37" s="51">
        <v>2.5</v>
      </c>
      <c r="F37" s="40">
        <f t="shared" si="0"/>
        <v>0</v>
      </c>
      <c r="G37" s="226">
        <v>1</v>
      </c>
      <c r="H37" s="227">
        <v>1.5</v>
      </c>
      <c r="I37" s="205">
        <f t="shared" si="3"/>
        <v>0</v>
      </c>
      <c r="J37" s="207">
        <f t="shared" si="4"/>
        <v>0</v>
      </c>
      <c r="K37" s="6">
        <f t="shared" si="2"/>
        <v>0</v>
      </c>
      <c r="L37" s="6"/>
    </row>
    <row r="38" spans="1:12" ht="12.75">
      <c r="A38" s="27" t="s">
        <v>99</v>
      </c>
      <c r="B38" s="71"/>
      <c r="C38" s="42">
        <v>3</v>
      </c>
      <c r="D38" s="42">
        <f t="shared" si="1"/>
        <v>3</v>
      </c>
      <c r="E38" s="51">
        <v>3</v>
      </c>
      <c r="F38" s="40">
        <f t="shared" si="0"/>
        <v>0</v>
      </c>
      <c r="G38" s="234"/>
      <c r="H38" s="227">
        <v>3</v>
      </c>
      <c r="I38" s="205">
        <f t="shared" si="3"/>
        <v>0</v>
      </c>
      <c r="J38" s="207">
        <f t="shared" si="4"/>
        <v>0</v>
      </c>
      <c r="K38" s="6">
        <f t="shared" si="2"/>
        <v>0</v>
      </c>
      <c r="L38" s="6"/>
    </row>
    <row r="39" spans="1:12" ht="12.75">
      <c r="A39" s="27" t="s">
        <v>100</v>
      </c>
      <c r="B39" s="71">
        <v>1</v>
      </c>
      <c r="C39" s="42"/>
      <c r="D39" s="42">
        <f t="shared" si="1"/>
        <v>1</v>
      </c>
      <c r="E39" s="51">
        <v>0.5</v>
      </c>
      <c r="F39" s="236">
        <f t="shared" si="0"/>
        <v>-0.5</v>
      </c>
      <c r="G39" s="234">
        <v>0.5</v>
      </c>
      <c r="H39" s="227"/>
      <c r="I39" s="205">
        <f t="shared" si="3"/>
        <v>-0.5</v>
      </c>
      <c r="J39" s="207">
        <f t="shared" si="4"/>
        <v>0</v>
      </c>
      <c r="K39" s="6">
        <f t="shared" si="2"/>
        <v>-0.5</v>
      </c>
      <c r="L39" s="6"/>
    </row>
    <row r="40" spans="1:12" ht="12.75">
      <c r="A40" s="27" t="s">
        <v>101</v>
      </c>
      <c r="B40" s="71">
        <v>1</v>
      </c>
      <c r="C40" s="42">
        <v>1</v>
      </c>
      <c r="D40" s="42">
        <f t="shared" si="1"/>
        <v>2</v>
      </c>
      <c r="E40" s="51">
        <v>1.5</v>
      </c>
      <c r="F40" s="236">
        <f t="shared" si="0"/>
        <v>-0.5</v>
      </c>
      <c r="G40" s="234">
        <v>1</v>
      </c>
      <c r="H40" s="227">
        <v>0.5</v>
      </c>
      <c r="I40" s="205">
        <f t="shared" si="3"/>
        <v>0</v>
      </c>
      <c r="J40" s="207">
        <f t="shared" si="4"/>
        <v>-0.5</v>
      </c>
      <c r="K40" s="6">
        <f t="shared" si="2"/>
        <v>-0.5</v>
      </c>
      <c r="L40" s="6"/>
    </row>
    <row r="41" spans="1:10" ht="13.5" thickBot="1">
      <c r="A41" s="27"/>
      <c r="B41" s="79"/>
      <c r="C41" s="58"/>
      <c r="D41" s="58"/>
      <c r="E41" s="233"/>
      <c r="F41" s="40">
        <f t="shared" si="0"/>
        <v>0</v>
      </c>
      <c r="G41" s="229"/>
      <c r="H41" s="230"/>
      <c r="I41" s="179"/>
      <c r="J41" s="180"/>
    </row>
    <row r="42" spans="1:11" ht="13.5" thickBot="1">
      <c r="A42" s="22" t="s">
        <v>48</v>
      </c>
      <c r="B42" s="72">
        <f>SUM(B6:B41)</f>
        <v>128.5</v>
      </c>
      <c r="C42" s="66">
        <f>SUM(C6:C41)</f>
        <v>132.5</v>
      </c>
      <c r="D42" s="66">
        <f t="shared" si="1"/>
        <v>261</v>
      </c>
      <c r="E42" s="67">
        <f aca="true" t="shared" si="5" ref="E42:J42">SUM(E6:E41)</f>
        <v>255.5</v>
      </c>
      <c r="F42" s="203">
        <f t="shared" si="5"/>
        <v>-5.5</v>
      </c>
      <c r="G42" s="187">
        <f t="shared" si="5"/>
        <v>131</v>
      </c>
      <c r="H42" s="255">
        <f t="shared" si="5"/>
        <v>124.5</v>
      </c>
      <c r="I42" s="256">
        <f t="shared" si="5"/>
        <v>2.5</v>
      </c>
      <c r="J42" s="257">
        <f t="shared" si="5"/>
        <v>-8</v>
      </c>
      <c r="K42" s="6">
        <f>I42+J42</f>
        <v>-5.5</v>
      </c>
    </row>
    <row r="43" spans="6:7" ht="12.75">
      <c r="F43" s="1"/>
      <c r="G43" s="1"/>
    </row>
    <row r="44" ht="12.75">
      <c r="F44" s="6"/>
    </row>
    <row r="46" ht="12.75" customHeight="1" hidden="1"/>
  </sheetData>
  <mergeCells count="2">
    <mergeCell ref="B1:D1"/>
    <mergeCell ref="B3:D3"/>
  </mergeCells>
  <printOptions/>
  <pageMargins left="0.1968503937007874" right="0.1968503937007874" top="0.5905511811023623" bottom="0" header="0.11811023622047245" footer="0"/>
  <pageSetup horizontalDpi="300" verticalDpi="300" orientation="landscape" paperSize="9" scale="92" r:id="rId1"/>
  <headerFooter alignWithMargins="0">
    <oddHeader>&amp;C&amp;"Arial,Gras"&amp;14VENTILATION DES EMPLOIS-   ORE 2009 - IMPLANTES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L6" sqref="L6:L25"/>
    </sheetView>
  </sheetViews>
  <sheetFormatPr defaultColWidth="11.421875" defaultRowHeight="12.75"/>
  <cols>
    <col min="1" max="1" width="21.140625" style="0" customWidth="1"/>
    <col min="2" max="2" width="5.7109375" style="0" customWidth="1"/>
    <col min="3" max="4" width="5.8515625" style="0" customWidth="1"/>
    <col min="6" max="6" width="7.28125" style="0" customWidth="1"/>
  </cols>
  <sheetData>
    <row r="1" spans="1:10" ht="12.75">
      <c r="A1" s="17"/>
      <c r="B1" s="262" t="s">
        <v>49</v>
      </c>
      <c r="C1" s="263"/>
      <c r="D1" s="263"/>
      <c r="E1" s="47"/>
      <c r="G1" s="87"/>
      <c r="H1" s="183"/>
      <c r="I1" s="183"/>
      <c r="J1" s="185"/>
    </row>
    <row r="2" spans="1:10" ht="12.75">
      <c r="A2" s="38"/>
      <c r="B2" s="267"/>
      <c r="C2" s="269"/>
      <c r="D2" s="269"/>
      <c r="E2" s="39" t="s">
        <v>86</v>
      </c>
      <c r="G2" s="129" t="s">
        <v>89</v>
      </c>
      <c r="H2" s="147" t="s">
        <v>89</v>
      </c>
      <c r="I2" s="147"/>
      <c r="J2" s="186"/>
    </row>
    <row r="3" spans="1:10" ht="12.75">
      <c r="A3" s="18" t="s">
        <v>0</v>
      </c>
      <c r="B3" s="267" t="s">
        <v>50</v>
      </c>
      <c r="C3" s="268"/>
      <c r="D3" s="268"/>
      <c r="E3" s="39"/>
      <c r="F3" s="1"/>
      <c r="G3" s="129"/>
      <c r="H3" s="147"/>
      <c r="I3" s="147" t="s">
        <v>90</v>
      </c>
      <c r="J3" s="186" t="s">
        <v>90</v>
      </c>
    </row>
    <row r="4" spans="1:10" ht="12.75">
      <c r="A4" s="18"/>
      <c r="B4" s="264"/>
      <c r="C4" s="266"/>
      <c r="D4" s="266"/>
      <c r="E4" s="48" t="s">
        <v>88</v>
      </c>
      <c r="F4" s="1"/>
      <c r="G4" s="129"/>
      <c r="H4" s="147"/>
      <c r="I4" s="147"/>
      <c r="J4" s="186"/>
    </row>
    <row r="5" spans="1:10" ht="13.5" thickBot="1">
      <c r="A5" s="19"/>
      <c r="B5" s="49" t="s">
        <v>46</v>
      </c>
      <c r="C5" s="56" t="s">
        <v>47</v>
      </c>
      <c r="D5" s="7" t="s">
        <v>45</v>
      </c>
      <c r="E5" s="50"/>
      <c r="F5" s="1"/>
      <c r="G5" s="136" t="s">
        <v>46</v>
      </c>
      <c r="H5" s="184" t="s">
        <v>47</v>
      </c>
      <c r="I5" s="184" t="s">
        <v>46</v>
      </c>
      <c r="J5" s="144" t="s">
        <v>47</v>
      </c>
    </row>
    <row r="6" spans="1:12" ht="12.75">
      <c r="A6" s="20" t="s">
        <v>31</v>
      </c>
      <c r="B6" s="71">
        <v>10.5</v>
      </c>
      <c r="C6" s="42">
        <v>9.5</v>
      </c>
      <c r="D6" s="42">
        <f aca="true" t="shared" si="0" ref="D6:D19">B6+C6</f>
        <v>20</v>
      </c>
      <c r="E6" s="51">
        <v>20.5</v>
      </c>
      <c r="F6" s="237">
        <f aca="true" t="shared" si="1" ref="F6:F17">E6-D6</f>
        <v>0.5</v>
      </c>
      <c r="G6" s="239">
        <v>11</v>
      </c>
      <c r="H6" s="240">
        <v>9.5</v>
      </c>
      <c r="I6" s="254">
        <f>G6-B6</f>
        <v>0.5</v>
      </c>
      <c r="J6" s="252">
        <f>H6-C6</f>
        <v>0</v>
      </c>
      <c r="K6" s="219">
        <f aca="true" t="shared" si="2" ref="K6:K17">I6+J6</f>
        <v>0.5</v>
      </c>
      <c r="L6" s="6"/>
    </row>
    <row r="7" spans="1:12" ht="12.75">
      <c r="A7" s="29" t="s">
        <v>61</v>
      </c>
      <c r="B7" s="78">
        <v>12</v>
      </c>
      <c r="C7" s="43">
        <v>8.5</v>
      </c>
      <c r="D7" s="40">
        <f t="shared" si="0"/>
        <v>20.5</v>
      </c>
      <c r="E7" s="238">
        <v>19.5</v>
      </c>
      <c r="F7" s="236">
        <f>E7-D7</f>
        <v>-1</v>
      </c>
      <c r="G7" s="239">
        <v>11.5</v>
      </c>
      <c r="H7" s="240">
        <v>8</v>
      </c>
      <c r="I7" s="253">
        <f>G7-B7</f>
        <v>-0.5</v>
      </c>
      <c r="J7" s="241">
        <f>H7-C7</f>
        <v>-0.5</v>
      </c>
      <c r="K7" s="222">
        <f>I7+J7</f>
        <v>-1</v>
      </c>
      <c r="L7" s="6"/>
    </row>
    <row r="8" spans="1:12" ht="12.75">
      <c r="A8" s="20" t="s">
        <v>62</v>
      </c>
      <c r="B8" s="71">
        <v>6</v>
      </c>
      <c r="C8" s="42">
        <v>6.5</v>
      </c>
      <c r="D8" s="42">
        <f t="shared" si="0"/>
        <v>12.5</v>
      </c>
      <c r="E8" s="51">
        <v>13</v>
      </c>
      <c r="F8" s="237">
        <f t="shared" si="1"/>
        <v>0.5</v>
      </c>
      <c r="G8" s="226">
        <v>6.5</v>
      </c>
      <c r="H8" s="227">
        <v>6.5</v>
      </c>
      <c r="I8" s="205">
        <f aca="true" t="shared" si="3" ref="I8:I17">G8-B8</f>
        <v>0.5</v>
      </c>
      <c r="J8" s="114">
        <f aca="true" t="shared" si="4" ref="J8:J17">H8-C8</f>
        <v>0</v>
      </c>
      <c r="K8" s="219">
        <f t="shared" si="2"/>
        <v>0.5</v>
      </c>
      <c r="L8" s="6"/>
    </row>
    <row r="9" spans="1:12" ht="12.75">
      <c r="A9" s="20" t="s">
        <v>32</v>
      </c>
      <c r="B9" s="70">
        <v>5</v>
      </c>
      <c r="C9" s="42">
        <v>6</v>
      </c>
      <c r="D9" s="42">
        <f t="shared" si="0"/>
        <v>11</v>
      </c>
      <c r="E9" s="51">
        <v>11</v>
      </c>
      <c r="F9" s="235">
        <f>E9-D9</f>
        <v>0</v>
      </c>
      <c r="G9" s="226">
        <v>5</v>
      </c>
      <c r="H9" s="227">
        <v>6</v>
      </c>
      <c r="I9" s="212">
        <f t="shared" si="3"/>
        <v>0</v>
      </c>
      <c r="J9" s="114">
        <f t="shared" si="4"/>
        <v>0</v>
      </c>
      <c r="K9" s="6">
        <f t="shared" si="2"/>
        <v>0</v>
      </c>
      <c r="L9" s="6"/>
    </row>
    <row r="10" spans="1:12" ht="12.75">
      <c r="A10" s="20" t="s">
        <v>30</v>
      </c>
      <c r="B10" s="71">
        <v>5</v>
      </c>
      <c r="C10" s="42">
        <v>5</v>
      </c>
      <c r="D10" s="42">
        <f t="shared" si="0"/>
        <v>10</v>
      </c>
      <c r="E10" s="51">
        <v>10</v>
      </c>
      <c r="F10" s="235">
        <f>E10-D10</f>
        <v>0</v>
      </c>
      <c r="G10" s="226">
        <v>5</v>
      </c>
      <c r="H10" s="227">
        <v>5</v>
      </c>
      <c r="I10" s="212">
        <f>G10-B10</f>
        <v>0</v>
      </c>
      <c r="J10" s="114">
        <f>H10-C10</f>
        <v>0</v>
      </c>
      <c r="K10" s="6">
        <f>I10+J10</f>
        <v>0</v>
      </c>
      <c r="L10" s="6"/>
    </row>
    <row r="11" spans="1:12" ht="12.75">
      <c r="A11" s="20" t="s">
        <v>29</v>
      </c>
      <c r="B11" s="70">
        <v>6</v>
      </c>
      <c r="C11" s="42">
        <v>4.5</v>
      </c>
      <c r="D11" s="42">
        <f t="shared" si="0"/>
        <v>10.5</v>
      </c>
      <c r="E11" s="51">
        <v>10</v>
      </c>
      <c r="F11" s="236">
        <f t="shared" si="1"/>
        <v>-0.5</v>
      </c>
      <c r="G11" s="226">
        <v>6</v>
      </c>
      <c r="H11" s="227">
        <v>4</v>
      </c>
      <c r="I11" s="212">
        <f t="shared" si="3"/>
        <v>0</v>
      </c>
      <c r="J11" s="207">
        <f t="shared" si="4"/>
        <v>-0.5</v>
      </c>
      <c r="K11" s="222">
        <f t="shared" si="2"/>
        <v>-0.5</v>
      </c>
      <c r="L11" s="6"/>
    </row>
    <row r="12" spans="1:12" ht="12.75">
      <c r="A12" s="20" t="s">
        <v>27</v>
      </c>
      <c r="B12" s="71">
        <v>5</v>
      </c>
      <c r="C12" s="42">
        <v>5</v>
      </c>
      <c r="D12" s="42">
        <f t="shared" si="0"/>
        <v>10</v>
      </c>
      <c r="E12" s="51">
        <v>9.5</v>
      </c>
      <c r="F12" s="236">
        <f t="shared" si="1"/>
        <v>-0.5</v>
      </c>
      <c r="G12" s="226">
        <v>5</v>
      </c>
      <c r="H12" s="227">
        <v>4.5</v>
      </c>
      <c r="I12" s="212">
        <f t="shared" si="3"/>
        <v>0</v>
      </c>
      <c r="J12" s="207">
        <f t="shared" si="4"/>
        <v>-0.5</v>
      </c>
      <c r="K12" s="222">
        <f t="shared" si="2"/>
        <v>-0.5</v>
      </c>
      <c r="L12" s="6"/>
    </row>
    <row r="13" spans="1:12" ht="12.75">
      <c r="A13" s="20" t="s">
        <v>92</v>
      </c>
      <c r="B13" s="71">
        <v>2</v>
      </c>
      <c r="C13" s="42">
        <v>3.5</v>
      </c>
      <c r="D13" s="42">
        <f t="shared" si="0"/>
        <v>5.5</v>
      </c>
      <c r="E13" s="51">
        <v>5.5</v>
      </c>
      <c r="F13" s="235">
        <f>E13-D13</f>
        <v>0</v>
      </c>
      <c r="G13" s="226">
        <v>3</v>
      </c>
      <c r="H13" s="227">
        <v>2.5</v>
      </c>
      <c r="I13" s="212">
        <f t="shared" si="3"/>
        <v>1</v>
      </c>
      <c r="J13" s="114">
        <f t="shared" si="4"/>
        <v>-1</v>
      </c>
      <c r="K13" s="6">
        <f t="shared" si="2"/>
        <v>0</v>
      </c>
      <c r="L13" s="6"/>
    </row>
    <row r="14" spans="1:12" ht="12.75">
      <c r="A14" s="20" t="s">
        <v>63</v>
      </c>
      <c r="B14" s="71">
        <v>2.5</v>
      </c>
      <c r="C14" s="42">
        <v>2.5</v>
      </c>
      <c r="D14" s="42">
        <f t="shared" si="0"/>
        <v>5</v>
      </c>
      <c r="E14" s="51">
        <v>5.5</v>
      </c>
      <c r="F14" s="237">
        <f>E14-D14</f>
        <v>0.5</v>
      </c>
      <c r="G14" s="226">
        <v>3.5</v>
      </c>
      <c r="H14" s="227">
        <v>2</v>
      </c>
      <c r="I14" s="205">
        <f t="shared" si="3"/>
        <v>1</v>
      </c>
      <c r="J14" s="207">
        <f t="shared" si="4"/>
        <v>-0.5</v>
      </c>
      <c r="K14" s="219">
        <f t="shared" si="2"/>
        <v>0.5</v>
      </c>
      <c r="L14" s="6"/>
    </row>
    <row r="15" spans="1:12" ht="12.75">
      <c r="A15" s="20" t="s">
        <v>33</v>
      </c>
      <c r="B15" s="70">
        <v>2.5</v>
      </c>
      <c r="C15" s="42">
        <v>2.5</v>
      </c>
      <c r="D15" s="42">
        <f t="shared" si="0"/>
        <v>5</v>
      </c>
      <c r="E15" s="51">
        <v>5</v>
      </c>
      <c r="F15" s="235">
        <f t="shared" si="1"/>
        <v>0</v>
      </c>
      <c r="G15" s="226">
        <v>2.5</v>
      </c>
      <c r="H15" s="227">
        <v>2.5</v>
      </c>
      <c r="I15" s="212">
        <f t="shared" si="3"/>
        <v>0</v>
      </c>
      <c r="J15" s="114">
        <f t="shared" si="4"/>
        <v>0</v>
      </c>
      <c r="K15" s="6">
        <f t="shared" si="2"/>
        <v>0</v>
      </c>
      <c r="L15" s="6"/>
    </row>
    <row r="16" spans="1:12" ht="12.75">
      <c r="A16" s="20" t="s">
        <v>28</v>
      </c>
      <c r="B16" s="71">
        <v>2</v>
      </c>
      <c r="C16" s="42">
        <v>3</v>
      </c>
      <c r="D16" s="42">
        <f t="shared" si="0"/>
        <v>5</v>
      </c>
      <c r="E16" s="51">
        <v>4.5</v>
      </c>
      <c r="F16" s="236">
        <f>E16-D16</f>
        <v>-0.5</v>
      </c>
      <c r="G16" s="226">
        <v>2</v>
      </c>
      <c r="H16" s="227">
        <v>2.5</v>
      </c>
      <c r="I16" s="212">
        <f t="shared" si="3"/>
        <v>0</v>
      </c>
      <c r="J16" s="207">
        <f t="shared" si="4"/>
        <v>-0.5</v>
      </c>
      <c r="K16" s="222">
        <f t="shared" si="2"/>
        <v>-0.5</v>
      </c>
      <c r="L16" s="6"/>
    </row>
    <row r="17" spans="1:12" ht="12.75">
      <c r="A17" s="20" t="s">
        <v>87</v>
      </c>
      <c r="B17" s="71">
        <v>2</v>
      </c>
      <c r="C17" s="42">
        <v>3</v>
      </c>
      <c r="D17" s="42">
        <f t="shared" si="0"/>
        <v>5</v>
      </c>
      <c r="E17" s="51">
        <v>5</v>
      </c>
      <c r="F17" s="235">
        <f t="shared" si="1"/>
        <v>0</v>
      </c>
      <c r="G17" s="226">
        <v>2</v>
      </c>
      <c r="H17" s="227">
        <v>3</v>
      </c>
      <c r="I17" s="212">
        <f t="shared" si="3"/>
        <v>0</v>
      </c>
      <c r="J17" s="114">
        <f t="shared" si="4"/>
        <v>0</v>
      </c>
      <c r="K17" s="6">
        <f t="shared" si="2"/>
        <v>0</v>
      </c>
      <c r="L17" s="6"/>
    </row>
    <row r="18" spans="1:12" ht="12.75">
      <c r="A18" s="20" t="s">
        <v>34</v>
      </c>
      <c r="B18" s="71">
        <v>2.5</v>
      </c>
      <c r="C18" s="42">
        <v>0.5</v>
      </c>
      <c r="D18" s="42">
        <f t="shared" si="0"/>
        <v>3</v>
      </c>
      <c r="E18" s="51">
        <v>3.5</v>
      </c>
      <c r="F18" s="237">
        <f>E18-D18</f>
        <v>0.5</v>
      </c>
      <c r="G18" s="226">
        <v>2.5</v>
      </c>
      <c r="H18" s="227">
        <v>1</v>
      </c>
      <c r="I18" s="212">
        <f>G18-B18</f>
        <v>0</v>
      </c>
      <c r="J18" s="251">
        <f>H18-C18</f>
        <v>0.5</v>
      </c>
      <c r="K18" s="219">
        <f aca="true" t="shared" si="5" ref="K18:K25">I18+J18</f>
        <v>0.5</v>
      </c>
      <c r="L18" s="6"/>
    </row>
    <row r="19" spans="1:12" ht="12.75">
      <c r="A19" s="20" t="s">
        <v>102</v>
      </c>
      <c r="B19" s="71">
        <v>2</v>
      </c>
      <c r="C19" s="42">
        <v>3</v>
      </c>
      <c r="D19" s="42">
        <f t="shared" si="0"/>
        <v>5</v>
      </c>
      <c r="E19" s="51">
        <v>4</v>
      </c>
      <c r="F19" s="236">
        <f>E19-D19</f>
        <v>-1</v>
      </c>
      <c r="G19" s="226">
        <v>2</v>
      </c>
      <c r="H19" s="227">
        <v>2</v>
      </c>
      <c r="I19" s="212">
        <f>G19-B19</f>
        <v>0</v>
      </c>
      <c r="J19" s="207">
        <f>H19-C19</f>
        <v>-1</v>
      </c>
      <c r="K19" s="222">
        <f t="shared" si="5"/>
        <v>-1</v>
      </c>
      <c r="L19" s="6"/>
    </row>
    <row r="20" spans="1:12" ht="13.5" thickBot="1">
      <c r="A20" s="20"/>
      <c r="B20" s="70"/>
      <c r="C20" s="42"/>
      <c r="D20" s="42"/>
      <c r="E20" s="51"/>
      <c r="F20" s="117"/>
      <c r="G20" s="226"/>
      <c r="H20" s="227"/>
      <c r="I20" s="134"/>
      <c r="J20" s="135"/>
      <c r="K20" s="6">
        <f t="shared" si="5"/>
        <v>0</v>
      </c>
      <c r="L20" s="6"/>
    </row>
    <row r="21" spans="1:12" ht="13.5" thickBot="1">
      <c r="A21" s="32" t="s">
        <v>48</v>
      </c>
      <c r="B21" s="104">
        <f>SUM(B6:B20)</f>
        <v>65</v>
      </c>
      <c r="C21" s="72">
        <f>SUM(C6:C20)</f>
        <v>63</v>
      </c>
      <c r="D21" s="68">
        <f>B21+C21</f>
        <v>128</v>
      </c>
      <c r="E21" s="67">
        <f aca="true" t="shared" si="6" ref="E21:J21">SUM(E6:E20)</f>
        <v>126.5</v>
      </c>
      <c r="F21" s="203">
        <f t="shared" si="6"/>
        <v>-1.5</v>
      </c>
      <c r="G21" s="172">
        <f t="shared" si="6"/>
        <v>67.5</v>
      </c>
      <c r="H21" s="173">
        <f t="shared" si="6"/>
        <v>59</v>
      </c>
      <c r="I21" s="174">
        <f t="shared" si="6"/>
        <v>2.5</v>
      </c>
      <c r="J21" s="175">
        <f t="shared" si="6"/>
        <v>-4</v>
      </c>
      <c r="K21" s="6">
        <f t="shared" si="5"/>
        <v>-1.5</v>
      </c>
      <c r="L21" s="6"/>
    </row>
    <row r="22" spans="1:12" ht="12.75">
      <c r="A22" s="57" t="s">
        <v>51</v>
      </c>
      <c r="B22" s="73">
        <v>5</v>
      </c>
      <c r="C22" s="43">
        <v>3.5</v>
      </c>
      <c r="D22" s="40">
        <f>B22+C22</f>
        <v>8.5</v>
      </c>
      <c r="E22" s="106"/>
      <c r="F22" s="110"/>
      <c r="G22" s="140"/>
      <c r="H22" s="141"/>
      <c r="I22" s="142"/>
      <c r="J22" s="143"/>
      <c r="K22" s="6">
        <f t="shared" si="5"/>
        <v>0</v>
      </c>
      <c r="L22" s="6"/>
    </row>
    <row r="23" spans="1:12" ht="12.75">
      <c r="A23" s="28" t="s">
        <v>52</v>
      </c>
      <c r="B23" s="74"/>
      <c r="C23" s="44"/>
      <c r="D23" s="8"/>
      <c r="E23" s="51">
        <v>5</v>
      </c>
      <c r="F23" s="109"/>
      <c r="G23" s="132"/>
      <c r="H23" s="133"/>
      <c r="I23" s="134"/>
      <c r="J23" s="135"/>
      <c r="K23" s="6">
        <f t="shared" si="5"/>
        <v>0</v>
      </c>
      <c r="L23" s="6"/>
    </row>
    <row r="24" spans="1:12" ht="12.75">
      <c r="A24" s="21" t="s">
        <v>44</v>
      </c>
      <c r="B24" s="75"/>
      <c r="C24" s="45"/>
      <c r="D24" s="76"/>
      <c r="E24" s="52">
        <v>3</v>
      </c>
      <c r="F24" s="110"/>
      <c r="G24" s="132"/>
      <c r="H24" s="133"/>
      <c r="I24" s="134"/>
      <c r="J24" s="135"/>
      <c r="K24" s="6">
        <f t="shared" si="5"/>
        <v>0</v>
      </c>
      <c r="L24" s="6"/>
    </row>
    <row r="25" spans="1:12" ht="13.5" thickBot="1">
      <c r="A25" s="36" t="s">
        <v>74</v>
      </c>
      <c r="B25" s="74"/>
      <c r="C25" s="44"/>
      <c r="D25" s="3"/>
      <c r="E25" s="46">
        <f>SUM(E23:E24)</f>
        <v>8</v>
      </c>
      <c r="F25" s="203">
        <f>E25-D22</f>
        <v>-0.5</v>
      </c>
      <c r="G25" s="138">
        <v>5</v>
      </c>
      <c r="H25" s="139">
        <v>3</v>
      </c>
      <c r="I25" s="212">
        <f>G25-B22</f>
        <v>0</v>
      </c>
      <c r="J25" s="207">
        <f>H25-C22</f>
        <v>-0.5</v>
      </c>
      <c r="K25" s="6">
        <f t="shared" si="5"/>
        <v>-0.5</v>
      </c>
      <c r="L25" s="6"/>
    </row>
    <row r="26" spans="1:12" ht="13.5" thickBot="1">
      <c r="A26" s="32" t="s">
        <v>53</v>
      </c>
      <c r="B26" s="72">
        <f>SUM(B21:B24)</f>
        <v>70</v>
      </c>
      <c r="C26" s="77">
        <f>SUM(C21:C24)</f>
        <v>66.5</v>
      </c>
      <c r="D26" s="68">
        <f>D21+D22</f>
        <v>136.5</v>
      </c>
      <c r="E26" s="67">
        <f aca="true" t="shared" si="7" ref="E26:J26">E21+E25</f>
        <v>134.5</v>
      </c>
      <c r="F26" s="203">
        <f t="shared" si="7"/>
        <v>-2</v>
      </c>
      <c r="G26" s="172">
        <f t="shared" si="7"/>
        <v>72.5</v>
      </c>
      <c r="H26" s="172">
        <f t="shared" si="7"/>
        <v>62</v>
      </c>
      <c r="I26" s="172">
        <f t="shared" si="7"/>
        <v>2.5</v>
      </c>
      <c r="J26" s="172">
        <f t="shared" si="7"/>
        <v>-4.5</v>
      </c>
      <c r="L26" s="6"/>
    </row>
    <row r="27" spans="1:7" ht="12.75">
      <c r="A27" s="1"/>
      <c r="B27" s="1"/>
      <c r="C27" s="1"/>
      <c r="D27" s="1"/>
      <c r="F27" s="118"/>
      <c r="G27" s="105"/>
    </row>
    <row r="28" spans="1:7" ht="12.75">
      <c r="A28" s="1"/>
      <c r="B28" s="1"/>
      <c r="C28" s="1"/>
      <c r="D28" s="1"/>
      <c r="F28" s="105"/>
      <c r="G28" s="105"/>
    </row>
    <row r="29" spans="1:7" ht="12.75">
      <c r="A29" s="1"/>
      <c r="B29" s="1"/>
      <c r="C29" s="1"/>
      <c r="D29" s="1"/>
      <c r="F29" s="105"/>
      <c r="G29" s="105"/>
    </row>
    <row r="30" spans="1:7" ht="12.75">
      <c r="A30" s="1"/>
      <c r="B30" s="1"/>
      <c r="C30" s="1"/>
      <c r="D30" s="1"/>
      <c r="F30" s="105"/>
      <c r="G30" s="105"/>
    </row>
    <row r="31" spans="1:7" ht="12.75">
      <c r="A31" s="1"/>
      <c r="B31" s="1"/>
      <c r="C31" s="1"/>
      <c r="D31" s="1"/>
      <c r="F31" s="105"/>
      <c r="G31" s="105"/>
    </row>
    <row r="32" spans="1:7" ht="12.75">
      <c r="A32" s="1"/>
      <c r="B32" s="1"/>
      <c r="C32" s="1"/>
      <c r="D32" s="1"/>
      <c r="F32" s="105"/>
      <c r="G32" s="105"/>
    </row>
    <row r="33" spans="1:7" ht="12.75">
      <c r="A33" s="1"/>
      <c r="B33" s="1"/>
      <c r="C33" s="1"/>
      <c r="D33" s="1"/>
      <c r="F33" s="105"/>
      <c r="G33" s="105"/>
    </row>
    <row r="34" spans="1:7" ht="12.75">
      <c r="A34" s="1"/>
      <c r="B34" s="1"/>
      <c r="C34" s="1"/>
      <c r="D34" s="1"/>
      <c r="F34" s="105"/>
      <c r="G34" s="105"/>
    </row>
    <row r="35" spans="1:7" ht="12.75">
      <c r="A35" s="1"/>
      <c r="B35" s="1"/>
      <c r="C35" s="1"/>
      <c r="D35" s="1"/>
      <c r="F35" s="105"/>
      <c r="G35" s="105"/>
    </row>
    <row r="36" spans="1:7" ht="12.75">
      <c r="A36" s="1"/>
      <c r="B36" s="1"/>
      <c r="C36" s="1"/>
      <c r="D36" s="1"/>
      <c r="F36" s="105"/>
      <c r="G36" s="105"/>
    </row>
    <row r="37" spans="1:7" ht="12.75">
      <c r="A37" s="1"/>
      <c r="B37" s="1"/>
      <c r="C37" s="1"/>
      <c r="D37" s="1"/>
      <c r="F37" s="105"/>
      <c r="G37" s="105"/>
    </row>
    <row r="38" spans="1:7" ht="12.75">
      <c r="A38" s="1"/>
      <c r="B38" s="1"/>
      <c r="C38" s="1"/>
      <c r="D38" s="1"/>
      <c r="F38" s="105"/>
      <c r="G38" s="105"/>
    </row>
    <row r="39" spans="1:4" ht="12.75">
      <c r="A39" s="1"/>
      <c r="B39" s="1"/>
      <c r="C39" s="1"/>
      <c r="D39" s="1"/>
    </row>
  </sheetData>
  <mergeCells count="4">
    <mergeCell ref="B4:D4"/>
    <mergeCell ref="B1:D1"/>
    <mergeCell ref="B3:D3"/>
    <mergeCell ref="B2:D2"/>
  </mergeCells>
  <printOptions/>
  <pageMargins left="0.1968503937007874" right="0.1968503937007874" top="0.7874015748031497" bottom="0.3937007874015748" header="0.31496062992125984" footer="0"/>
  <pageSetup horizontalDpi="300" verticalDpi="300" orientation="landscape" paperSize="9" scale="97" r:id="rId1"/>
  <headerFooter alignWithMargins="0">
    <oddHeader>&amp;C&amp;"Arial,Gras"&amp;14 VENTILATION DES EMPLOIS -   ORE  2009 - IMPLANTES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H52"/>
  <sheetViews>
    <sheetView tabSelected="1" workbookViewId="0" topLeftCell="B1">
      <selection activeCell="P28" sqref="P28"/>
    </sheetView>
  </sheetViews>
  <sheetFormatPr defaultColWidth="11.421875" defaultRowHeight="12.75"/>
  <cols>
    <col min="1" max="1" width="26.421875" style="0" customWidth="1"/>
    <col min="2" max="2" width="4.8515625" style="0" customWidth="1"/>
    <col min="3" max="3" width="6.140625" style="0" customWidth="1"/>
    <col min="4" max="4" width="7.00390625" style="0" customWidth="1"/>
    <col min="5" max="5" width="14.28125" style="0" customWidth="1"/>
    <col min="6" max="6" width="8.00390625" style="0" customWidth="1"/>
    <col min="7" max="7" width="14.7109375" style="0" customWidth="1"/>
    <col min="8" max="8" width="14.28125" style="0" customWidth="1"/>
    <col min="9" max="9" width="13.140625" style="0" customWidth="1"/>
    <col min="10" max="10" width="14.8515625" style="0" customWidth="1"/>
    <col min="11" max="11" width="10.7109375" style="0" customWidth="1"/>
    <col min="12" max="12" width="10.8515625" style="0" customWidth="1"/>
    <col min="13" max="58" width="5.7109375" style="0" customWidth="1"/>
  </cols>
  <sheetData>
    <row r="1" ht="13.5" thickBot="1"/>
    <row r="2" spans="1:34" ht="12.75">
      <c r="A2" s="87"/>
      <c r="B2" s="262" t="s">
        <v>49</v>
      </c>
      <c r="C2" s="281"/>
      <c r="D2" s="281"/>
      <c r="E2" s="47"/>
      <c r="F2" s="1"/>
      <c r="G2" s="87"/>
      <c r="H2" s="183"/>
      <c r="I2" s="183"/>
      <c r="J2" s="18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s="88" t="s">
        <v>35</v>
      </c>
      <c r="B3" s="267" t="s">
        <v>50</v>
      </c>
      <c r="C3" s="282"/>
      <c r="D3" s="282"/>
      <c r="E3" s="65"/>
      <c r="F3" s="1"/>
      <c r="G3" s="129" t="s">
        <v>89</v>
      </c>
      <c r="H3" s="147" t="s">
        <v>89</v>
      </c>
      <c r="I3" s="147"/>
      <c r="J3" s="18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88"/>
      <c r="B4" s="25"/>
      <c r="C4" s="9"/>
      <c r="D4" s="9"/>
      <c r="E4" s="39" t="s">
        <v>86</v>
      </c>
      <c r="F4" s="1"/>
      <c r="G4" s="129"/>
      <c r="H4" s="147"/>
      <c r="I4" s="147" t="s">
        <v>90</v>
      </c>
      <c r="J4" s="186" t="s">
        <v>90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s="88"/>
      <c r="B5" s="33"/>
      <c r="C5" s="34"/>
      <c r="D5" s="34"/>
      <c r="E5" s="53"/>
      <c r="F5" s="1"/>
      <c r="G5" s="129"/>
      <c r="H5" s="147"/>
      <c r="I5" s="147"/>
      <c r="J5" s="18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thickBot="1">
      <c r="A6" s="89"/>
      <c r="B6" s="89" t="s">
        <v>46</v>
      </c>
      <c r="C6" s="2" t="s">
        <v>47</v>
      </c>
      <c r="D6" s="10" t="s">
        <v>45</v>
      </c>
      <c r="E6" s="144" t="s">
        <v>88</v>
      </c>
      <c r="F6" s="1"/>
      <c r="G6" s="137" t="s">
        <v>46</v>
      </c>
      <c r="H6" s="184" t="s">
        <v>47</v>
      </c>
      <c r="I6" s="184" t="s">
        <v>46</v>
      </c>
      <c r="J6" s="144" t="s">
        <v>47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23" t="s">
        <v>36</v>
      </c>
      <c r="B7" s="69">
        <v>6.5</v>
      </c>
      <c r="C7" s="81">
        <v>3.5</v>
      </c>
      <c r="D7" s="41">
        <f>B7+C7</f>
        <v>10</v>
      </c>
      <c r="E7" s="124"/>
      <c r="F7" s="149"/>
      <c r="G7" s="152">
        <v>6.5</v>
      </c>
      <c r="H7" s="163">
        <v>3</v>
      </c>
      <c r="I7" s="181">
        <f>G7-B7</f>
        <v>0</v>
      </c>
      <c r="J7" s="217">
        <f>H7-C7</f>
        <v>-0.5</v>
      </c>
      <c r="K7" s="220">
        <f>I7+J7</f>
        <v>-0.5</v>
      </c>
      <c r="L7" s="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2.75">
      <c r="A8" s="224" t="s">
        <v>73</v>
      </c>
      <c r="B8" s="71">
        <v>4</v>
      </c>
      <c r="C8" s="82">
        <v>2.5</v>
      </c>
      <c r="D8" s="42">
        <f aca="true" t="shared" si="0" ref="D8:D18">B8+C8</f>
        <v>6.5</v>
      </c>
      <c r="E8" s="125">
        <v>16</v>
      </c>
      <c r="F8" s="243">
        <f>E8-(D7+D8)</f>
        <v>-0.5</v>
      </c>
      <c r="G8" s="231">
        <v>4.5</v>
      </c>
      <c r="H8" s="232">
        <v>2</v>
      </c>
      <c r="I8" s="210">
        <f>G8-B8</f>
        <v>0.5</v>
      </c>
      <c r="J8" s="211">
        <f>H8-C8</f>
        <v>-0.5</v>
      </c>
      <c r="K8" s="221">
        <f aca="true" t="shared" si="1" ref="K8:K30">I8+J8</f>
        <v>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23" t="s">
        <v>37</v>
      </c>
      <c r="B9" s="71">
        <v>4.5</v>
      </c>
      <c r="C9" s="83">
        <v>3</v>
      </c>
      <c r="D9" s="42">
        <f t="shared" si="0"/>
        <v>7.5</v>
      </c>
      <c r="E9" s="125">
        <v>7</v>
      </c>
      <c r="F9" s="243">
        <f aca="true" t="shared" si="2" ref="F9:F18">E9-D9</f>
        <v>-0.5</v>
      </c>
      <c r="G9" s="153">
        <v>5</v>
      </c>
      <c r="H9" s="225">
        <v>2</v>
      </c>
      <c r="I9" s="210">
        <f aca="true" t="shared" si="3" ref="I9:I18">G9-B9</f>
        <v>0.5</v>
      </c>
      <c r="J9" s="211">
        <f aca="true" t="shared" si="4" ref="J9:J18">H9-C9</f>
        <v>-1</v>
      </c>
      <c r="K9" s="222">
        <f t="shared" si="1"/>
        <v>-0.5</v>
      </c>
      <c r="L9" s="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>
      <c r="A10" s="23" t="s">
        <v>38</v>
      </c>
      <c r="B10" s="71">
        <v>12</v>
      </c>
      <c r="C10" s="83">
        <v>17</v>
      </c>
      <c r="D10" s="42">
        <f t="shared" si="0"/>
        <v>29</v>
      </c>
      <c r="E10" s="125">
        <v>27.5</v>
      </c>
      <c r="F10" s="243">
        <f t="shared" si="2"/>
        <v>-1.5</v>
      </c>
      <c r="G10" s="188">
        <v>12</v>
      </c>
      <c r="H10" s="189">
        <v>15.5</v>
      </c>
      <c r="I10" s="208">
        <f t="shared" si="3"/>
        <v>0</v>
      </c>
      <c r="J10" s="211">
        <f t="shared" si="4"/>
        <v>-1.5</v>
      </c>
      <c r="K10" s="222">
        <f t="shared" si="1"/>
        <v>-1.5</v>
      </c>
      <c r="L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>
      <c r="A11" s="23" t="s">
        <v>39</v>
      </c>
      <c r="B11" s="71">
        <v>4</v>
      </c>
      <c r="C11" s="83">
        <v>2.5</v>
      </c>
      <c r="D11" s="42">
        <f t="shared" si="0"/>
        <v>6.5</v>
      </c>
      <c r="E11" s="125">
        <v>6.5</v>
      </c>
      <c r="F11" s="145">
        <f t="shared" si="2"/>
        <v>0</v>
      </c>
      <c r="G11" s="153">
        <v>4</v>
      </c>
      <c r="H11" s="164">
        <v>2.5</v>
      </c>
      <c r="I11" s="208">
        <f t="shared" si="3"/>
        <v>0</v>
      </c>
      <c r="J11" s="209">
        <f t="shared" si="4"/>
        <v>0</v>
      </c>
      <c r="K11" s="221">
        <f t="shared" si="1"/>
        <v>0</v>
      </c>
      <c r="L11" s="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.75">
      <c r="A12" s="23" t="s">
        <v>82</v>
      </c>
      <c r="B12" s="71">
        <v>10</v>
      </c>
      <c r="C12" s="83">
        <v>5</v>
      </c>
      <c r="D12" s="42">
        <f t="shared" si="0"/>
        <v>15</v>
      </c>
      <c r="E12" s="125">
        <v>14</v>
      </c>
      <c r="F12" s="243">
        <f t="shared" si="2"/>
        <v>-1</v>
      </c>
      <c r="G12" s="188">
        <v>9</v>
      </c>
      <c r="H12" s="189">
        <v>5</v>
      </c>
      <c r="I12" s="215">
        <f t="shared" si="3"/>
        <v>-1</v>
      </c>
      <c r="J12" s="209">
        <f t="shared" si="4"/>
        <v>0</v>
      </c>
      <c r="K12" s="222">
        <f t="shared" si="1"/>
        <v>-1</v>
      </c>
      <c r="L12" s="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>
      <c r="A13" s="23" t="s">
        <v>78</v>
      </c>
      <c r="B13" s="71">
        <v>5.5</v>
      </c>
      <c r="C13" s="83">
        <v>6.5</v>
      </c>
      <c r="D13" s="42">
        <f t="shared" si="0"/>
        <v>12</v>
      </c>
      <c r="E13" s="125">
        <v>10</v>
      </c>
      <c r="F13" s="243">
        <f t="shared" si="2"/>
        <v>-2</v>
      </c>
      <c r="G13" s="153">
        <v>5.5</v>
      </c>
      <c r="H13" s="164">
        <v>4.5</v>
      </c>
      <c r="I13" s="208">
        <f t="shared" si="3"/>
        <v>0</v>
      </c>
      <c r="J13" s="211">
        <f t="shared" si="4"/>
        <v>-2</v>
      </c>
      <c r="K13" s="222">
        <f t="shared" si="1"/>
        <v>-2</v>
      </c>
      <c r="L13" s="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23" t="s">
        <v>93</v>
      </c>
      <c r="B14" s="71">
        <v>3.5</v>
      </c>
      <c r="C14" s="83">
        <v>4</v>
      </c>
      <c r="D14" s="42">
        <f t="shared" si="0"/>
        <v>7.5</v>
      </c>
      <c r="E14" s="125">
        <v>7.5</v>
      </c>
      <c r="F14" s="145">
        <f t="shared" si="2"/>
        <v>0</v>
      </c>
      <c r="G14" s="188">
        <v>3.5</v>
      </c>
      <c r="H14" s="189">
        <v>4</v>
      </c>
      <c r="I14" s="208">
        <f t="shared" si="3"/>
        <v>0</v>
      </c>
      <c r="J14" s="209">
        <f t="shared" si="4"/>
        <v>0</v>
      </c>
      <c r="K14" s="221">
        <f t="shared" si="1"/>
        <v>0</v>
      </c>
      <c r="L14" s="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23" t="s">
        <v>94</v>
      </c>
      <c r="B15" s="71">
        <v>2.5</v>
      </c>
      <c r="C15" s="83">
        <v>3.5</v>
      </c>
      <c r="D15" s="42">
        <f t="shared" si="0"/>
        <v>6</v>
      </c>
      <c r="E15" s="125">
        <v>6</v>
      </c>
      <c r="F15" s="145">
        <f t="shared" si="2"/>
        <v>0</v>
      </c>
      <c r="G15" s="188">
        <v>2.5</v>
      </c>
      <c r="H15" s="189">
        <v>3.5</v>
      </c>
      <c r="I15" s="208">
        <f t="shared" si="3"/>
        <v>0</v>
      </c>
      <c r="J15" s="209">
        <f t="shared" si="4"/>
        <v>0</v>
      </c>
      <c r="K15" s="221">
        <f t="shared" si="1"/>
        <v>0</v>
      </c>
      <c r="L15" s="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216" t="s">
        <v>40</v>
      </c>
      <c r="B16" s="71">
        <v>2</v>
      </c>
      <c r="C16" s="83">
        <v>1</v>
      </c>
      <c r="D16" s="42">
        <f t="shared" si="0"/>
        <v>3</v>
      </c>
      <c r="E16" s="125">
        <v>3</v>
      </c>
      <c r="F16" s="145">
        <f t="shared" si="2"/>
        <v>0</v>
      </c>
      <c r="G16" s="153">
        <v>2</v>
      </c>
      <c r="H16" s="164">
        <v>1</v>
      </c>
      <c r="I16" s="208">
        <f t="shared" si="3"/>
        <v>0</v>
      </c>
      <c r="J16" s="209">
        <f t="shared" si="4"/>
        <v>0</v>
      </c>
      <c r="K16" s="221">
        <f t="shared" si="1"/>
        <v>0</v>
      </c>
      <c r="L16" s="6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>
      <c r="A17" s="23" t="s">
        <v>41</v>
      </c>
      <c r="B17" s="71">
        <v>11</v>
      </c>
      <c r="C17" s="83">
        <v>21.5</v>
      </c>
      <c r="D17" s="42">
        <f t="shared" si="0"/>
        <v>32.5</v>
      </c>
      <c r="E17" s="125">
        <v>32.5</v>
      </c>
      <c r="F17" s="242">
        <f t="shared" si="2"/>
        <v>0</v>
      </c>
      <c r="G17" s="188">
        <v>11</v>
      </c>
      <c r="H17" s="189">
        <v>21.5</v>
      </c>
      <c r="I17" s="208">
        <f t="shared" si="3"/>
        <v>0</v>
      </c>
      <c r="J17" s="209">
        <f t="shared" si="4"/>
        <v>0</v>
      </c>
      <c r="K17" s="6">
        <f t="shared" si="1"/>
        <v>0</v>
      </c>
      <c r="L17" s="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3.5" thickBot="1">
      <c r="A18" s="23" t="s">
        <v>42</v>
      </c>
      <c r="B18" s="71">
        <v>5</v>
      </c>
      <c r="C18" s="83">
        <v>12</v>
      </c>
      <c r="D18" s="43">
        <f t="shared" si="0"/>
        <v>17</v>
      </c>
      <c r="E18" s="125">
        <v>17</v>
      </c>
      <c r="F18" s="145">
        <f t="shared" si="2"/>
        <v>0</v>
      </c>
      <c r="G18" s="153">
        <v>5</v>
      </c>
      <c r="H18" s="164">
        <v>12</v>
      </c>
      <c r="I18" s="208">
        <f t="shared" si="3"/>
        <v>0</v>
      </c>
      <c r="J18" s="209">
        <f t="shared" si="4"/>
        <v>0</v>
      </c>
      <c r="K18" s="221">
        <f t="shared" si="1"/>
        <v>0</v>
      </c>
      <c r="L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3.5" thickBot="1">
      <c r="A19" s="24" t="s">
        <v>54</v>
      </c>
      <c r="B19" s="91">
        <f>SUM(B7:B18)</f>
        <v>70.5</v>
      </c>
      <c r="C19" s="84">
        <f>SUM(C7:C18)</f>
        <v>82</v>
      </c>
      <c r="D19" s="80">
        <f>SUM(D7:D18)</f>
        <v>152.5</v>
      </c>
      <c r="E19" s="126">
        <f>SUM(E8:E18)</f>
        <v>147</v>
      </c>
      <c r="F19" s="245">
        <f aca="true" t="shared" si="5" ref="F19:K19">SUM(F7:F18)</f>
        <v>-5.5</v>
      </c>
      <c r="G19" s="154">
        <f t="shared" si="5"/>
        <v>70.5</v>
      </c>
      <c r="H19" s="165">
        <f t="shared" si="5"/>
        <v>76.5</v>
      </c>
      <c r="I19" s="160">
        <f t="shared" si="5"/>
        <v>0</v>
      </c>
      <c r="J19" s="246">
        <f t="shared" si="5"/>
        <v>-5.5</v>
      </c>
      <c r="K19" s="222">
        <f t="shared" si="5"/>
        <v>-5.5</v>
      </c>
      <c r="L19" s="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>
      <c r="A20" s="23" t="s">
        <v>81</v>
      </c>
      <c r="B20" s="71">
        <v>1</v>
      </c>
      <c r="C20" s="83"/>
      <c r="D20" s="42">
        <f aca="true" t="shared" si="6" ref="D20:D30">B20+C20</f>
        <v>1</v>
      </c>
      <c r="E20" s="121">
        <v>1</v>
      </c>
      <c r="F20" s="145">
        <f aca="true" t="shared" si="7" ref="F20:F29">E20-D20</f>
        <v>0</v>
      </c>
      <c r="G20" s="153">
        <v>1</v>
      </c>
      <c r="H20" s="164"/>
      <c r="I20" s="212">
        <f>G20-B20</f>
        <v>0</v>
      </c>
      <c r="J20" s="213">
        <f>H20-C20</f>
        <v>0</v>
      </c>
      <c r="K20" s="220">
        <f t="shared" si="1"/>
        <v>0</v>
      </c>
      <c r="L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23" t="s">
        <v>83</v>
      </c>
      <c r="B21" s="71">
        <v>3</v>
      </c>
      <c r="C21" s="83">
        <v>2</v>
      </c>
      <c r="D21" s="42">
        <f t="shared" si="6"/>
        <v>5</v>
      </c>
      <c r="E21" s="121">
        <v>4</v>
      </c>
      <c r="F21" s="243">
        <f t="shared" si="7"/>
        <v>-1</v>
      </c>
      <c r="G21" s="188">
        <v>2</v>
      </c>
      <c r="H21" s="189">
        <v>2</v>
      </c>
      <c r="I21" s="206">
        <f aca="true" t="shared" si="8" ref="I21:I30">G21-B21</f>
        <v>-1</v>
      </c>
      <c r="J21" s="214">
        <f>H21-C21</f>
        <v>0</v>
      </c>
      <c r="K21" s="221">
        <f t="shared" si="1"/>
        <v>-1</v>
      </c>
      <c r="L21" s="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>
      <c r="A22" s="23" t="s">
        <v>80</v>
      </c>
      <c r="B22" s="71">
        <v>1</v>
      </c>
      <c r="C22" s="83">
        <v>2</v>
      </c>
      <c r="D22" s="42">
        <f t="shared" si="6"/>
        <v>3</v>
      </c>
      <c r="E22" s="121">
        <v>3</v>
      </c>
      <c r="F22" s="145">
        <f t="shared" si="7"/>
        <v>0</v>
      </c>
      <c r="G22" s="188">
        <v>1</v>
      </c>
      <c r="H22" s="189">
        <v>2</v>
      </c>
      <c r="I22" s="212">
        <f t="shared" si="8"/>
        <v>0</v>
      </c>
      <c r="J22" s="214">
        <f aca="true" t="shared" si="9" ref="J22:J30">H22-C22</f>
        <v>0</v>
      </c>
      <c r="K22" s="220">
        <f t="shared" si="1"/>
        <v>0</v>
      </c>
      <c r="L22" s="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>
      <c r="A23" s="23" t="s">
        <v>96</v>
      </c>
      <c r="B23" s="71">
        <v>2</v>
      </c>
      <c r="C23" s="83">
        <v>2</v>
      </c>
      <c r="D23" s="42">
        <f t="shared" si="6"/>
        <v>4</v>
      </c>
      <c r="E23" s="121">
        <v>3</v>
      </c>
      <c r="F23" s="243">
        <f t="shared" si="7"/>
        <v>-1</v>
      </c>
      <c r="G23" s="188">
        <v>2</v>
      </c>
      <c r="H23" s="189">
        <v>1</v>
      </c>
      <c r="I23" s="212">
        <f t="shared" si="8"/>
        <v>0</v>
      </c>
      <c r="J23" s="218">
        <f t="shared" si="9"/>
        <v>-1</v>
      </c>
      <c r="K23" s="221">
        <f t="shared" si="1"/>
        <v>-1</v>
      </c>
      <c r="L23" s="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>
      <c r="A24" s="23" t="s">
        <v>84</v>
      </c>
      <c r="B24" s="71"/>
      <c r="C24" s="83">
        <v>1</v>
      </c>
      <c r="D24" s="42">
        <f t="shared" si="6"/>
        <v>1</v>
      </c>
      <c r="E24" s="121">
        <v>1</v>
      </c>
      <c r="F24" s="145">
        <f>E24-D24</f>
        <v>0</v>
      </c>
      <c r="G24" s="153"/>
      <c r="H24" s="164">
        <v>1</v>
      </c>
      <c r="I24" s="212">
        <f t="shared" si="8"/>
        <v>0</v>
      </c>
      <c r="J24" s="214">
        <f t="shared" si="9"/>
        <v>0</v>
      </c>
      <c r="K24" s="221">
        <f t="shared" si="1"/>
        <v>0</v>
      </c>
      <c r="L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>
      <c r="A25" s="23" t="s">
        <v>95</v>
      </c>
      <c r="B25" s="71"/>
      <c r="C25" s="83">
        <v>1</v>
      </c>
      <c r="D25" s="42">
        <f t="shared" si="6"/>
        <v>1</v>
      </c>
      <c r="E25" s="121">
        <v>1</v>
      </c>
      <c r="F25" s="145">
        <f t="shared" si="7"/>
        <v>0</v>
      </c>
      <c r="G25" s="188">
        <v>1</v>
      </c>
      <c r="H25" s="189">
        <v>0</v>
      </c>
      <c r="I25" s="205">
        <f t="shared" si="8"/>
        <v>1</v>
      </c>
      <c r="J25" s="218">
        <f t="shared" si="9"/>
        <v>-1</v>
      </c>
      <c r="K25" s="221">
        <f t="shared" si="1"/>
        <v>0</v>
      </c>
      <c r="L25" s="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>
      <c r="A26" s="23" t="s">
        <v>103</v>
      </c>
      <c r="B26" s="71"/>
      <c r="C26" s="83">
        <v>11</v>
      </c>
      <c r="D26" s="42">
        <f t="shared" si="6"/>
        <v>11</v>
      </c>
      <c r="E26" s="121">
        <v>10</v>
      </c>
      <c r="F26" s="243">
        <f t="shared" si="7"/>
        <v>-1</v>
      </c>
      <c r="G26" s="153"/>
      <c r="H26" s="164">
        <v>10</v>
      </c>
      <c r="I26" s="212">
        <f t="shared" si="8"/>
        <v>0</v>
      </c>
      <c r="J26" s="218">
        <f t="shared" si="9"/>
        <v>-1</v>
      </c>
      <c r="K26" s="220">
        <f t="shared" si="1"/>
        <v>-1</v>
      </c>
      <c r="L26" s="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3.5" customHeight="1">
      <c r="A27" s="216" t="s">
        <v>43</v>
      </c>
      <c r="B27" s="71">
        <v>1</v>
      </c>
      <c r="C27" s="83"/>
      <c r="D27" s="42">
        <f t="shared" si="6"/>
        <v>1</v>
      </c>
      <c r="E27" s="121">
        <v>1</v>
      </c>
      <c r="F27" s="145">
        <f t="shared" si="7"/>
        <v>0</v>
      </c>
      <c r="G27" s="188">
        <v>1</v>
      </c>
      <c r="H27" s="189"/>
      <c r="I27" s="212">
        <f t="shared" si="8"/>
        <v>0</v>
      </c>
      <c r="J27" s="214">
        <f t="shared" si="9"/>
        <v>0</v>
      </c>
      <c r="K27" s="221">
        <f t="shared" si="1"/>
        <v>0</v>
      </c>
      <c r="L27" s="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>
      <c r="A28" s="55" t="s">
        <v>75</v>
      </c>
      <c r="B28" s="71">
        <v>8</v>
      </c>
      <c r="C28" s="83">
        <v>1</v>
      </c>
      <c r="D28" s="42">
        <f t="shared" si="6"/>
        <v>9</v>
      </c>
      <c r="E28" s="121">
        <v>9</v>
      </c>
      <c r="F28" s="146">
        <f t="shared" si="7"/>
        <v>0</v>
      </c>
      <c r="G28" s="153">
        <v>9</v>
      </c>
      <c r="H28" s="164">
        <v>0</v>
      </c>
      <c r="I28" s="205">
        <f t="shared" si="8"/>
        <v>1</v>
      </c>
      <c r="J28" s="218">
        <f t="shared" si="9"/>
        <v>-1</v>
      </c>
      <c r="K28" s="221">
        <f t="shared" si="1"/>
        <v>0</v>
      </c>
      <c r="L28" s="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>
      <c r="A29" s="20" t="s">
        <v>97</v>
      </c>
      <c r="B29" s="71"/>
      <c r="C29" s="83">
        <v>6</v>
      </c>
      <c r="D29" s="42">
        <f t="shared" si="6"/>
        <v>6</v>
      </c>
      <c r="E29" s="121">
        <v>6</v>
      </c>
      <c r="F29" s="145">
        <f t="shared" si="7"/>
        <v>0</v>
      </c>
      <c r="G29" s="188"/>
      <c r="H29" s="189">
        <v>6</v>
      </c>
      <c r="I29" s="212">
        <f t="shared" si="8"/>
        <v>0</v>
      </c>
      <c r="J29" s="214">
        <f t="shared" si="9"/>
        <v>0</v>
      </c>
      <c r="K29" s="220">
        <f t="shared" si="1"/>
        <v>0</v>
      </c>
      <c r="L29" s="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3.5" thickBot="1">
      <c r="A30" s="55" t="s">
        <v>98</v>
      </c>
      <c r="B30" s="71"/>
      <c r="C30" s="83">
        <v>4</v>
      </c>
      <c r="D30" s="42">
        <f t="shared" si="6"/>
        <v>4</v>
      </c>
      <c r="E30" s="121">
        <v>4</v>
      </c>
      <c r="F30" s="147"/>
      <c r="G30" s="155">
        <v>2</v>
      </c>
      <c r="H30" s="166">
        <v>2</v>
      </c>
      <c r="I30" s="205">
        <f t="shared" si="8"/>
        <v>2</v>
      </c>
      <c r="J30" s="218">
        <f t="shared" si="9"/>
        <v>-2</v>
      </c>
      <c r="K30" s="221">
        <f t="shared" si="1"/>
        <v>0</v>
      </c>
      <c r="L30" s="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18" ht="13.5" thickBot="1">
      <c r="A31" s="90" t="s">
        <v>55</v>
      </c>
      <c r="B31" s="92">
        <f>SUM(B20:B28)</f>
        <v>16</v>
      </c>
      <c r="C31" s="45">
        <f aca="true" t="shared" si="10" ref="C31:K31">SUM(C20:C30)</f>
        <v>30</v>
      </c>
      <c r="D31" s="45">
        <f t="shared" si="10"/>
        <v>46</v>
      </c>
      <c r="E31" s="122">
        <f t="shared" si="10"/>
        <v>43</v>
      </c>
      <c r="F31" s="244">
        <f t="shared" si="10"/>
        <v>-3</v>
      </c>
      <c r="G31" s="156">
        <f t="shared" si="10"/>
        <v>19</v>
      </c>
      <c r="H31" s="167">
        <f t="shared" si="10"/>
        <v>24</v>
      </c>
      <c r="I31" s="247">
        <f t="shared" si="10"/>
        <v>3</v>
      </c>
      <c r="J31" s="248">
        <f t="shared" si="10"/>
        <v>-6</v>
      </c>
      <c r="K31" s="3">
        <f t="shared" si="10"/>
        <v>-3</v>
      </c>
      <c r="L31" s="6"/>
      <c r="M31" s="1"/>
      <c r="N31" s="1"/>
      <c r="O31" s="1"/>
      <c r="P31" s="1"/>
      <c r="Q31" s="1"/>
      <c r="R31" s="1"/>
    </row>
    <row r="32" spans="1:18" ht="13.5" thickBot="1">
      <c r="A32" s="31" t="s">
        <v>56</v>
      </c>
      <c r="B32" s="93">
        <f>B19+B31</f>
        <v>86.5</v>
      </c>
      <c r="C32" s="85">
        <f>C19+C31</f>
        <v>112</v>
      </c>
      <c r="D32" s="85">
        <f>D19+D31</f>
        <v>198.5</v>
      </c>
      <c r="E32" s="123">
        <f>E19+E31</f>
        <v>190</v>
      </c>
      <c r="F32" s="148"/>
      <c r="G32" s="157">
        <f>G19+G31</f>
        <v>89.5</v>
      </c>
      <c r="H32" s="168">
        <f>H19+H31</f>
        <v>100.5</v>
      </c>
      <c r="I32" s="250">
        <f>I19+I31</f>
        <v>3</v>
      </c>
      <c r="J32" s="249">
        <f>J19+J31</f>
        <v>-11.5</v>
      </c>
      <c r="K32" s="3"/>
      <c r="L32" s="6"/>
      <c r="M32" s="1"/>
      <c r="N32" s="1"/>
      <c r="O32" s="1"/>
      <c r="P32" s="1"/>
      <c r="Q32" s="1"/>
      <c r="R32" s="1"/>
    </row>
    <row r="33" spans="1:18" ht="13.5" thickBot="1">
      <c r="A33" s="103" t="s">
        <v>71</v>
      </c>
      <c r="B33" s="100"/>
      <c r="C33" s="101"/>
      <c r="D33" s="101"/>
      <c r="E33" s="102"/>
      <c r="F33" s="35"/>
      <c r="G33" s="158"/>
      <c r="H33" s="169"/>
      <c r="I33" s="161"/>
      <c r="J33" s="150"/>
      <c r="K33" s="3"/>
      <c r="L33" s="6"/>
      <c r="M33" s="1"/>
      <c r="N33" s="1"/>
      <c r="O33" s="1"/>
      <c r="P33" s="1"/>
      <c r="Q33" s="1"/>
      <c r="R33" s="1"/>
    </row>
    <row r="34" spans="1:18" ht="12.75">
      <c r="A34" s="95" t="s">
        <v>79</v>
      </c>
      <c r="B34" s="97">
        <v>1</v>
      </c>
      <c r="C34" s="96"/>
      <c r="D34" s="96">
        <v>1</v>
      </c>
      <c r="E34" s="94">
        <v>1</v>
      </c>
      <c r="F34" s="35"/>
      <c r="G34" s="158">
        <v>1</v>
      </c>
      <c r="H34" s="169"/>
      <c r="I34" s="181">
        <f>G34-B34</f>
        <v>0</v>
      </c>
      <c r="J34" s="182">
        <f>H34-C34</f>
        <v>0</v>
      </c>
      <c r="K34" s="3"/>
      <c r="L34" s="6"/>
      <c r="M34" s="1"/>
      <c r="N34" s="1"/>
      <c r="O34" s="1"/>
      <c r="P34" s="1"/>
      <c r="Q34" s="1"/>
      <c r="R34" s="1"/>
    </row>
    <row r="35" spans="1:18" ht="16.5" customHeight="1" thickBot="1">
      <c r="A35" s="99" t="s">
        <v>76</v>
      </c>
      <c r="B35" s="98">
        <v>14</v>
      </c>
      <c r="C35" s="58">
        <v>9</v>
      </c>
      <c r="D35" s="58">
        <f>B35+C35</f>
        <v>23</v>
      </c>
      <c r="E35" s="116">
        <v>23</v>
      </c>
      <c r="F35" s="9"/>
      <c r="G35" s="159">
        <v>15</v>
      </c>
      <c r="H35" s="170">
        <v>8</v>
      </c>
      <c r="I35" s="162">
        <f>G35-B35</f>
        <v>1</v>
      </c>
      <c r="J35" s="151">
        <f>H35-C35</f>
        <v>-1</v>
      </c>
      <c r="K35" s="3"/>
      <c r="L35" s="6"/>
      <c r="M35" s="1"/>
      <c r="N35" s="1"/>
      <c r="O35" s="1"/>
      <c r="P35" s="1"/>
      <c r="Q35" s="1"/>
      <c r="R35" s="1"/>
    </row>
    <row r="36" spans="1:18" ht="13.5" thickBot="1">
      <c r="A36" s="30" t="s">
        <v>57</v>
      </c>
      <c r="B36" s="9"/>
      <c r="C36" s="9"/>
      <c r="D36" s="9"/>
      <c r="E36" s="1"/>
      <c r="F36" s="9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283" t="s">
        <v>69</v>
      </c>
      <c r="B37" s="284"/>
      <c r="C37" s="260"/>
      <c r="D37" s="107">
        <f>'PNC TG'!D42</f>
        <v>261</v>
      </c>
      <c r="E37" s="119">
        <f>'PNC TG'!E42</f>
        <v>255.5</v>
      </c>
      <c r="F37" s="9"/>
      <c r="G37" s="195">
        <f>'PNC TG'!G42</f>
        <v>131</v>
      </c>
      <c r="H37" s="199">
        <f>'PNC TG'!H42</f>
        <v>124.5</v>
      </c>
      <c r="I37" s="190">
        <f>'PNC TG'!I42</f>
        <v>2.5</v>
      </c>
      <c r="J37" s="191">
        <f>'PNC TG'!J42</f>
        <v>-8</v>
      </c>
      <c r="K37" s="1"/>
      <c r="L37" s="1"/>
      <c r="M37" s="1"/>
      <c r="N37" s="1"/>
      <c r="O37" s="1"/>
      <c r="P37" s="1"/>
      <c r="Q37" s="1"/>
      <c r="R37" s="1"/>
    </row>
    <row r="38" spans="1:18" ht="13.5" thickBot="1">
      <c r="A38" s="261" t="s">
        <v>68</v>
      </c>
      <c r="B38" s="277"/>
      <c r="C38" s="278"/>
      <c r="D38" s="62">
        <f>'RFet PNC'!D21</f>
        <v>128</v>
      </c>
      <c r="E38" s="120">
        <f>'RFet PNC'!E21</f>
        <v>126.5</v>
      </c>
      <c r="F38" s="1"/>
      <c r="G38" s="196">
        <f>'RFet PNC'!G21</f>
        <v>67.5</v>
      </c>
      <c r="H38" s="200">
        <f>'RFet PNC'!H21</f>
        <v>59</v>
      </c>
      <c r="I38" s="3">
        <f>'RFet PNC'!I21</f>
        <v>2.5</v>
      </c>
      <c r="J38" s="192">
        <f>'RFet PNC'!J21</f>
        <v>-4</v>
      </c>
      <c r="K38" s="1"/>
      <c r="L38" s="1"/>
      <c r="M38" s="1"/>
      <c r="N38" s="1"/>
      <c r="O38" s="1"/>
      <c r="P38" s="1"/>
      <c r="Q38" s="1"/>
      <c r="R38" s="1"/>
    </row>
    <row r="39" spans="1:18" ht="13.5" thickBot="1">
      <c r="A39" s="276" t="s">
        <v>58</v>
      </c>
      <c r="B39" s="277"/>
      <c r="C39" s="278"/>
      <c r="D39" s="63">
        <f>SUM(D37:D38)</f>
        <v>389</v>
      </c>
      <c r="E39" s="111">
        <f>SUM(E37:E38)</f>
        <v>382</v>
      </c>
      <c r="F39" s="1"/>
      <c r="G39" s="197">
        <f>SUM(G37:G38)</f>
        <v>198.5</v>
      </c>
      <c r="H39" s="201">
        <f>SUM(H37:H38)</f>
        <v>183.5</v>
      </c>
      <c r="I39" s="171">
        <f>SUM(I37:I38)</f>
        <v>5</v>
      </c>
      <c r="J39" s="193">
        <f>SUM(J37:J38)</f>
        <v>-12</v>
      </c>
      <c r="K39" s="1"/>
      <c r="L39" s="1"/>
      <c r="M39" s="1"/>
      <c r="N39" s="1"/>
      <c r="O39" s="1"/>
      <c r="P39" s="1"/>
      <c r="Q39" s="1"/>
      <c r="R39" s="1"/>
    </row>
    <row r="40" spans="1:18" ht="12.75">
      <c r="A40" s="270" t="s">
        <v>59</v>
      </c>
      <c r="B40" s="271"/>
      <c r="C40" s="272"/>
      <c r="D40" s="61">
        <f>'RFet PNC'!B22+0.5</f>
        <v>5.5</v>
      </c>
      <c r="E40" s="112">
        <f>'RFet PNC'!E23</f>
        <v>5</v>
      </c>
      <c r="F40" s="1"/>
      <c r="G40" s="198">
        <f>'RFet PNC'!G25</f>
        <v>5</v>
      </c>
      <c r="H40" s="199">
        <f>'RFet PNC'!H25</f>
        <v>3</v>
      </c>
      <c r="I40" s="190">
        <f>'RFet PNC'!I25</f>
        <v>0</v>
      </c>
      <c r="J40" s="194">
        <f>'RFet PNC'!J25</f>
        <v>-0.5</v>
      </c>
      <c r="K40" s="1"/>
      <c r="L40" s="1"/>
      <c r="M40" s="1"/>
      <c r="N40" s="1"/>
      <c r="O40" s="1"/>
      <c r="P40" s="1"/>
      <c r="Q40" s="1"/>
      <c r="R40" s="1"/>
    </row>
    <row r="41" spans="1:18" ht="13.5" thickBot="1">
      <c r="A41" s="270" t="s">
        <v>60</v>
      </c>
      <c r="B41" s="271"/>
      <c r="C41" s="272"/>
      <c r="D41" s="60">
        <f>D19</f>
        <v>152.5</v>
      </c>
      <c r="E41" s="112">
        <f>E19</f>
        <v>147</v>
      </c>
      <c r="F41" s="1"/>
      <c r="G41" s="196">
        <f>G19</f>
        <v>70.5</v>
      </c>
      <c r="H41" s="200">
        <f>H19</f>
        <v>76.5</v>
      </c>
      <c r="I41" s="3">
        <f>I19</f>
        <v>0</v>
      </c>
      <c r="J41" s="192">
        <f>J19</f>
        <v>-5.5</v>
      </c>
      <c r="K41" s="1"/>
      <c r="L41" s="1"/>
      <c r="M41" s="1"/>
      <c r="N41" s="1"/>
      <c r="O41" s="1"/>
      <c r="P41" s="1"/>
      <c r="Q41" s="1"/>
      <c r="R41" s="1"/>
    </row>
    <row r="42" spans="1:18" ht="13.5" thickBot="1">
      <c r="A42" s="276" t="s">
        <v>45</v>
      </c>
      <c r="B42" s="277"/>
      <c r="C42" s="278"/>
      <c r="D42" s="64">
        <f>D39+D40+D41</f>
        <v>547</v>
      </c>
      <c r="E42" s="113">
        <f>SUM(E39:E41)</f>
        <v>534</v>
      </c>
      <c r="F42" s="1"/>
      <c r="G42" s="197">
        <f>G39+G40+G41</f>
        <v>274</v>
      </c>
      <c r="H42" s="202">
        <f>H39+H40+H41</f>
        <v>263</v>
      </c>
      <c r="I42" s="171">
        <f>SUM(I39:I41)</f>
        <v>5</v>
      </c>
      <c r="J42" s="193">
        <f>SUM(J39:J41)</f>
        <v>-18</v>
      </c>
      <c r="K42" s="1"/>
      <c r="L42" s="1"/>
      <c r="M42" s="1"/>
      <c r="N42" s="1"/>
      <c r="O42" s="1"/>
      <c r="P42" s="1"/>
      <c r="Q42" s="1"/>
      <c r="R42" s="1"/>
    </row>
    <row r="43" spans="1:18" ht="13.5" thickBot="1">
      <c r="A43" s="270" t="s">
        <v>85</v>
      </c>
      <c r="B43" s="271"/>
      <c r="C43" s="272"/>
      <c r="D43" s="60">
        <f>D31+3</f>
        <v>49</v>
      </c>
      <c r="E43" s="114">
        <f>3+E31</f>
        <v>46</v>
      </c>
      <c r="F43" s="1"/>
      <c r="G43" s="196">
        <f>G31</f>
        <v>19</v>
      </c>
      <c r="H43" s="200">
        <f>H31</f>
        <v>24</v>
      </c>
      <c r="I43" s="3">
        <f>G43-B31</f>
        <v>3</v>
      </c>
      <c r="J43" s="192">
        <f>H43-C31</f>
        <v>-6</v>
      </c>
      <c r="K43" s="1"/>
      <c r="L43" s="1"/>
      <c r="M43" s="1"/>
      <c r="N43" s="1"/>
      <c r="O43" s="1"/>
      <c r="P43" s="1"/>
      <c r="Q43" s="1"/>
      <c r="R43" s="1"/>
    </row>
    <row r="44" spans="1:18" ht="13.5" thickBot="1">
      <c r="A44" s="276" t="s">
        <v>70</v>
      </c>
      <c r="B44" s="277"/>
      <c r="C44" s="278"/>
      <c r="D44" s="64">
        <f>SUM(D42:D43)</f>
        <v>596</v>
      </c>
      <c r="E44" s="113">
        <f>SUM(E42:E43)</f>
        <v>580</v>
      </c>
      <c r="F44" s="1"/>
      <c r="G44" s="197">
        <f>SUM(G42:G43)</f>
        <v>293</v>
      </c>
      <c r="H44" s="202">
        <f>SUM(H42:H43)</f>
        <v>287</v>
      </c>
      <c r="I44" s="171">
        <f>SUM(I42:I43)</f>
        <v>8</v>
      </c>
      <c r="J44" s="193">
        <f>SUM(J42:J43)</f>
        <v>-24</v>
      </c>
      <c r="K44" s="1"/>
      <c r="L44" s="1"/>
      <c r="M44" s="1"/>
      <c r="N44" s="1"/>
      <c r="O44" s="1"/>
      <c r="P44" s="1"/>
      <c r="Q44" s="1"/>
      <c r="R44" s="1"/>
    </row>
    <row r="45" spans="1:18" ht="13.5" thickBot="1">
      <c r="A45" s="270" t="s">
        <v>71</v>
      </c>
      <c r="B45" s="271"/>
      <c r="C45" s="272"/>
      <c r="D45" s="60">
        <v>24</v>
      </c>
      <c r="E45" s="112">
        <v>24</v>
      </c>
      <c r="F45" s="1"/>
      <c r="G45" s="196">
        <f>G35+G34</f>
        <v>16</v>
      </c>
      <c r="H45" s="200">
        <f>H35</f>
        <v>8</v>
      </c>
      <c r="I45" s="3">
        <f>G45-B34-B35</f>
        <v>1</v>
      </c>
      <c r="J45" s="192">
        <f>H45-C35</f>
        <v>-1</v>
      </c>
      <c r="K45" s="1"/>
      <c r="L45" s="1"/>
      <c r="M45" s="1"/>
      <c r="N45" s="1"/>
      <c r="O45" s="1"/>
      <c r="P45" s="1"/>
      <c r="Q45" s="1"/>
      <c r="R45" s="1"/>
    </row>
    <row r="46" spans="1:18" ht="13.5" thickBot="1">
      <c r="A46" s="273" t="s">
        <v>72</v>
      </c>
      <c r="B46" s="274"/>
      <c r="C46" s="275"/>
      <c r="D46" s="108">
        <f>SUM(D44:D45)</f>
        <v>620</v>
      </c>
      <c r="E46" s="115">
        <f>SUM(E44:E45)</f>
        <v>604</v>
      </c>
      <c r="F46" s="1"/>
      <c r="G46" s="197">
        <f>SUM(G44:G45)</f>
        <v>309</v>
      </c>
      <c r="H46" s="202">
        <f>SUM(H44:H45)</f>
        <v>295</v>
      </c>
      <c r="I46" s="171">
        <f>SUM(I44:I45)</f>
        <v>9</v>
      </c>
      <c r="J46" s="193">
        <f>SUM(J44:J45)</f>
        <v>-25</v>
      </c>
      <c r="K46" s="1"/>
      <c r="L46" s="1"/>
      <c r="M46" s="1"/>
      <c r="N46" s="1"/>
      <c r="O46" s="1"/>
      <c r="P46" s="1"/>
      <c r="Q46" s="1"/>
      <c r="R46" s="1"/>
    </row>
    <row r="47" spans="1:18" ht="13.5" customHeight="1">
      <c r="A47" s="128" t="s">
        <v>104</v>
      </c>
      <c r="B47" s="279" t="s">
        <v>107</v>
      </c>
      <c r="C47" s="279"/>
      <c r="D47" s="279"/>
      <c r="E47" s="27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5" ht="12.75">
      <c r="A48" s="127" t="s">
        <v>105</v>
      </c>
      <c r="B48" s="280" t="s">
        <v>108</v>
      </c>
      <c r="C48" s="280"/>
      <c r="D48" s="280"/>
      <c r="E48" s="280"/>
    </row>
    <row r="49" spans="1:5" ht="12.75">
      <c r="A49" s="127" t="s">
        <v>106</v>
      </c>
      <c r="B49" s="280" t="s">
        <v>109</v>
      </c>
      <c r="C49" s="280"/>
      <c r="D49" s="280"/>
      <c r="E49" s="280"/>
    </row>
    <row r="52" spans="5:9" ht="12.75">
      <c r="E52" s="5"/>
      <c r="F52" s="5"/>
      <c r="G52" s="5"/>
      <c r="H52" s="5"/>
      <c r="I52" s="5"/>
    </row>
  </sheetData>
  <mergeCells count="15">
    <mergeCell ref="B47:E47"/>
    <mergeCell ref="B48:E48"/>
    <mergeCell ref="B49:E49"/>
    <mergeCell ref="B2:D2"/>
    <mergeCell ref="B3:D3"/>
    <mergeCell ref="A42:C42"/>
    <mergeCell ref="A43:C43"/>
    <mergeCell ref="A37:C37"/>
    <mergeCell ref="A39:C39"/>
    <mergeCell ref="A38:C38"/>
    <mergeCell ref="A40:C40"/>
    <mergeCell ref="A41:C41"/>
    <mergeCell ref="A45:C45"/>
    <mergeCell ref="A46:C46"/>
    <mergeCell ref="A44:C44"/>
  </mergeCells>
  <printOptions/>
  <pageMargins left="0.1968503937007874" right="0.1968503937007874" top="0.3937007874015748" bottom="0.5905511811023623" header="0.31496062992125984" footer="0.5118110236220472"/>
  <pageSetup horizontalDpi="300" verticalDpi="300" orientation="landscape" paperSize="9" scale="81" r:id="rId1"/>
  <headerFooter alignWithMargins="0">
    <oddHeader>&amp;C&amp;"Arial,Gras"&amp;14 VENTILATION DES EMPLOIS-   ORE 2009 - IMPLANTES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DERHAN</dc:creator>
  <cp:keywords/>
  <dc:description/>
  <cp:lastModifiedBy>cbourson-cp</cp:lastModifiedBy>
  <cp:lastPrinted>2010-01-14T09:57:44Z</cp:lastPrinted>
  <dcterms:created xsi:type="dcterms:W3CDTF">2002-12-11T10:07:02Z</dcterms:created>
  <dcterms:modified xsi:type="dcterms:W3CDTF">2008-02-03T21:24:25Z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