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910" windowHeight="6570" activeTab="0"/>
  </bookViews>
  <sheets>
    <sheet name="ORE 2003" sheetId="1" r:id="rId1"/>
    <sheet name="ORE 2004" sheetId="2" r:id="rId2"/>
  </sheets>
  <definedNames/>
  <calcPr fullCalcOnLoad="1"/>
</workbook>
</file>

<file path=xl/sharedStrings.xml><?xml version="1.0" encoding="utf-8"?>
<sst xmlns="http://schemas.openxmlformats.org/spreadsheetml/2006/main" count="148" uniqueCount="117">
  <si>
    <t>ALBESTROFF</t>
  </si>
  <si>
    <t>ALGRANGE</t>
  </si>
  <si>
    <t>AUDUN le TICHE</t>
  </si>
  <si>
    <t>BOULAY</t>
  </si>
  <si>
    <t xml:space="preserve">BOUZONVILLE </t>
  </si>
  <si>
    <t>CHATEAU SALINS</t>
  </si>
  <si>
    <t>COURCELLES CHAUSSY</t>
  </si>
  <si>
    <t>CREUTZWALD</t>
  </si>
  <si>
    <t>DELME</t>
  </si>
  <si>
    <t>DIEUZE</t>
  </si>
  <si>
    <t>FAULQUEMONT</t>
  </si>
  <si>
    <t>FENETRANGE</t>
  </si>
  <si>
    <t xml:space="preserve">FLORANGE </t>
  </si>
  <si>
    <t>FONTOY</t>
  </si>
  <si>
    <t>FORBACH VILLE</t>
  </si>
  <si>
    <t>HAYANGE</t>
  </si>
  <si>
    <t>LORQUIN</t>
  </si>
  <si>
    <t>MAIZIERES les METZ</t>
  </si>
  <si>
    <t>FREYMING MERLEBACH</t>
  </si>
  <si>
    <t>METZ SERPENOISE</t>
  </si>
  <si>
    <t>METZ ESPLANADE</t>
  </si>
  <si>
    <t>METZ MUNICIPALE</t>
  </si>
  <si>
    <t>PAIERIE REGIONALE</t>
  </si>
  <si>
    <t>METZERVISSE</t>
  </si>
  <si>
    <t>MOYEUVRE GRANDE</t>
  </si>
  <si>
    <t>PHALSBOURG</t>
  </si>
  <si>
    <t>REMILLY</t>
  </si>
  <si>
    <t>ROHRBACH les BITCHE</t>
  </si>
  <si>
    <t>ROMBAS</t>
  </si>
  <si>
    <t>SAINT AVOLD</t>
  </si>
  <si>
    <t>SARRALBE</t>
  </si>
  <si>
    <t>SIERCKS les BAINS</t>
  </si>
  <si>
    <t>VERNY</t>
  </si>
  <si>
    <t>VIC sur SEILLE</t>
  </si>
  <si>
    <t>VIGY</t>
  </si>
  <si>
    <t>B</t>
  </si>
  <si>
    <t>C</t>
  </si>
  <si>
    <t>ARS sur Moselle</t>
  </si>
  <si>
    <t>PUTTELANGE aux LACS</t>
  </si>
  <si>
    <t>Effectif réel au 31/12/2004
B + C</t>
  </si>
  <si>
    <t xml:space="preserve">SARREBOURG </t>
  </si>
  <si>
    <t>SARREGUEMINES Centre/Campagne</t>
  </si>
  <si>
    <t>METZ  HOSPITALIERS</t>
  </si>
  <si>
    <t>PAIERIE DEPART</t>
  </si>
  <si>
    <t>THIONVILLE 3 FRONT</t>
  </si>
  <si>
    <t>THIONVILLE MPLE</t>
  </si>
  <si>
    <t>RECETTES FINANCES</t>
  </si>
  <si>
    <t>TOTAL SECTEUR RF</t>
  </si>
  <si>
    <t>FORBACH PORTE/France</t>
  </si>
  <si>
    <t>RECOUVREMENT IMPOTS</t>
  </si>
  <si>
    <t>PROD DIVERS/AMENDES/TU</t>
  </si>
  <si>
    <t>CONTRÔLE FINANCIER</t>
  </si>
  <si>
    <t>COMPTABILITE/CAISSE</t>
  </si>
  <si>
    <t>DEPOTS SERVICES FINANCIERS</t>
  </si>
  <si>
    <t>PERSONNEL/MATERIEL</t>
  </si>
  <si>
    <t>LIAISON RECOUVREMENT</t>
  </si>
  <si>
    <t>LIAISON REMUNERATION</t>
  </si>
  <si>
    <t>CENTRE REGIONAL PENSIONS</t>
  </si>
  <si>
    <t>DI DEPANNAGE</t>
  </si>
  <si>
    <t>DEEF ACTION ECONOMIQUE</t>
  </si>
  <si>
    <t>SECRETARIAT ACCUEIL</t>
  </si>
  <si>
    <t>FORMATION CONTRÔLE</t>
  </si>
  <si>
    <t>FONCTIONS SPECIFIQUES</t>
  </si>
  <si>
    <t>POLE SPL</t>
  </si>
  <si>
    <t>TOTAL TG</t>
  </si>
  <si>
    <t>AGENT ENQUETEUR</t>
  </si>
  <si>
    <t>ERD/ERR</t>
  </si>
  <si>
    <t>RECAPITULATION DE L'ORE SUR LE DEPARTEMENT</t>
  </si>
  <si>
    <t>POSTES COMPTABLES
SECTEUR TG</t>
  </si>
  <si>
    <t xml:space="preserve">TOTAL POSTES COMPTABLES </t>
  </si>
  <si>
    <t>RECETTE FINANCES</t>
  </si>
  <si>
    <t>TRESORERIE GENERALE</t>
  </si>
  <si>
    <t xml:space="preserve">TOTAL </t>
  </si>
  <si>
    <t>DOTATION</t>
  </si>
  <si>
    <t>TOTAL HORS DOTATION</t>
  </si>
  <si>
    <t>EMPLOIS MUTUALISES</t>
  </si>
  <si>
    <t>TOTAL GENERAL</t>
  </si>
  <si>
    <t>Effectif réel au 31/12/04
B + C</t>
  </si>
  <si>
    <t>IMPLANTATION SUITE à l'ORE 2004</t>
  </si>
  <si>
    <t>-0,5 C</t>
  </si>
  <si>
    <t>-2 C</t>
  </si>
  <si>
    <t>-1 C</t>
  </si>
  <si>
    <t>-9,5 C</t>
  </si>
  <si>
    <t>-0,5 C
+1 B</t>
  </si>
  <si>
    <t>+0,5 C</t>
  </si>
  <si>
    <t>+1 B</t>
  </si>
  <si>
    <t>-1 C
+0,5 B</t>
  </si>
  <si>
    <t>+2,5 B/-1C</t>
  </si>
  <si>
    <t>+2,5 B/-1,5C</t>
  </si>
  <si>
    <t>+1B
-0,5 C</t>
  </si>
  <si>
    <t>+1 C</t>
  </si>
  <si>
    <t>+0,5 C
-1 B</t>
  </si>
  <si>
    <t>+0,5 C
+0,5 B</t>
  </si>
  <si>
    <t>-3,5 C</t>
  </si>
  <si>
    <t>+1,5 B/-3 C</t>
  </si>
  <si>
    <t>Emplois hors dotation</t>
  </si>
  <si>
    <t>POSTES COMPTABLES SECTEUR RF</t>
  </si>
  <si>
    <t>SARREG,MUNICIPALE</t>
  </si>
  <si>
    <t>TOTAL Postes TG</t>
  </si>
  <si>
    <t>TOTAL Postes RF</t>
  </si>
  <si>
    <t>Emplois implantés par catégorie
au 31/12/2004</t>
  </si>
  <si>
    <t>Total emplois implantés
B + C</t>
  </si>
  <si>
    <t>ORE net 2004</t>
  </si>
  <si>
    <t>MONTIGNY Pays Messin</t>
  </si>
  <si>
    <t>ECART ENTRE EMPLOIS IMPLANTES POUR 2005
et EMPLOIS IMPLANTES au 31/12/2004
=
EMPLOIS en PLUS ou en MOINS</t>
  </si>
  <si>
    <t>Emplois implantés par la direction locale en 2005 suite à l'ORE 2004</t>
  </si>
  <si>
    <t>ECART ENTRE EMPLOIS 2005
et EFF. REEL au 31/12/2004
=
EMPLOIS NON POURVUS
(sous-effectifs)</t>
  </si>
  <si>
    <t>ECART ENTRE EMPLOIS 2005
et EFFECTIF REEL au 31/12/2004
=
SUR-EFFECTIFS</t>
  </si>
  <si>
    <t>BITCHE(-Volmunster)</t>
  </si>
  <si>
    <t>GROSTENQUIN(-Morhange)</t>
  </si>
  <si>
    <t>Total emplois im-plantés
B + C</t>
  </si>
  <si>
    <t>Trésorerie Générale</t>
  </si>
  <si>
    <t>DEPENSES ETAT</t>
  </si>
  <si>
    <t>SERVICE CEPL</t>
  </si>
  <si>
    <t>AGENTS SERVICE</t>
  </si>
  <si>
    <t>Eff. réel avec dotation</t>
  </si>
  <si>
    <r>
      <t xml:space="preserve">EMPLOIS NON CONCERNES PAR L'ORE
</t>
    </r>
    <r>
      <rPr>
        <b/>
        <sz val="8"/>
        <rFont val="Arial"/>
        <family val="2"/>
      </rPr>
      <t xml:space="preserve">
DOTATION TG, 26,5 emplois dont:
6 emplois affectés aux secrétariats direction, DI, CFD, DEEF, MRFC et accueil, 
11 emplois affectés aux agents de service et gardiens TG et DI,
1,5 emplois affectés à la formation et contrôle,
1 emploi affecté au pôle SPL,
2 emplois affectés au CMIB,
4 emplois affectés au DEEF et à l'action économique,
1 emploi spécifique (correspondante sociale).
DOTATION RF, 3 emplois dont:
1 emploi affecté à la caisse, 1 emploi affecté à l'accueil et 1 emploi agent de service.
</t>
    </r>
    <r>
      <rPr>
        <b/>
        <u val="single"/>
        <sz val="8"/>
        <rFont val="Arial"/>
        <family val="2"/>
      </rPr>
      <t>DOTATION DEPARTEMENTALE= 29,5 emplois.</t>
    </r>
    <r>
      <rPr>
        <b/>
        <sz val="8"/>
        <rFont val="Arial"/>
        <family val="2"/>
      </rPr>
      <t xml:space="preserve">
</t>
    </r>
    <r>
      <rPr>
        <b/>
        <u val="single"/>
        <sz val="8"/>
        <rFont val="Arial"/>
        <family val="2"/>
      </rPr>
      <t>MUTUALISATION, dont 27 emplois:</t>
    </r>
    <r>
      <rPr>
        <b/>
        <sz val="8"/>
        <rFont val="Arial"/>
        <family val="2"/>
      </rPr>
      <t xml:space="preserve">
26 emplois ERD et ERR,
1 emploi d'agent enquêteur.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</si>
</sst>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\ _F"/>
    <numFmt numFmtId="173" formatCode="0.0"/>
    <numFmt numFmtId="174" formatCode="#,##0.00\ _F"/>
    <numFmt numFmtId="175" formatCode="_-* #,##0.0\ _€_-;\-* #,##0.0\ _€_-;_-* &quot;-&quot;?\ _€_-;_-@_-"/>
    <numFmt numFmtId="176" formatCode="#,##0.00\ _€"/>
    <numFmt numFmtId="177" formatCode="0.00;[Red]0.00"/>
    <numFmt numFmtId="178" formatCode="#,##0.00_ ;\-#,##0.00\ "/>
  </numFmts>
  <fonts count="1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sz val="9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right" vertical="center"/>
    </xf>
    <xf numFmtId="43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3" xfId="0" applyFont="1" applyBorder="1" applyAlignment="1">
      <alignment horizontal="left" vertical="center" wrapText="1"/>
    </xf>
    <xf numFmtId="43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43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 wrapText="1"/>
    </xf>
    <xf numFmtId="43" fontId="3" fillId="0" borderId="8" xfId="0" applyNumberFormat="1" applyFont="1" applyBorder="1" applyAlignment="1">
      <alignment horizontal="right" vertical="center"/>
    </xf>
    <xf numFmtId="43" fontId="3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174" fontId="4" fillId="0" borderId="0" xfId="0" applyNumberFormat="1" applyFont="1" applyAlignment="1">
      <alignment horizontal="center" vertical="center"/>
    </xf>
    <xf numFmtId="17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6" fontId="3" fillId="0" borderId="2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43" fontId="3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/>
    </xf>
    <xf numFmtId="43" fontId="3" fillId="0" borderId="1" xfId="0" applyNumberFormat="1" applyFont="1" applyBorder="1" applyAlignment="1">
      <alignment horizontal="left" vertical="center" indent="1"/>
    </xf>
    <xf numFmtId="43" fontId="3" fillId="0" borderId="9" xfId="0" applyNumberFormat="1" applyFont="1" applyBorder="1" applyAlignment="1">
      <alignment horizontal="left" vertical="center" indent="1"/>
    </xf>
    <xf numFmtId="43" fontId="2" fillId="0" borderId="0" xfId="0" applyNumberFormat="1" applyFont="1" applyAlignment="1">
      <alignment horizontal="left" indent="1"/>
    </xf>
    <xf numFmtId="43" fontId="2" fillId="0" borderId="0" xfId="0" applyNumberFormat="1" applyFont="1" applyAlignment="1">
      <alignment horizontal="left" vertical="center" indent="1"/>
    </xf>
    <xf numFmtId="43" fontId="3" fillId="0" borderId="2" xfId="0" applyNumberFormat="1" applyFont="1" applyBorder="1" applyAlignment="1">
      <alignment horizontal="left" vertical="center" indent="2"/>
    </xf>
    <xf numFmtId="43" fontId="3" fillId="0" borderId="1" xfId="0" applyNumberFormat="1" applyFont="1" applyBorder="1" applyAlignment="1">
      <alignment horizontal="left" vertical="center" indent="2"/>
    </xf>
    <xf numFmtId="43" fontId="3" fillId="0" borderId="9" xfId="0" applyNumberFormat="1" applyFont="1" applyBorder="1" applyAlignment="1">
      <alignment horizontal="left" vertical="center" indent="2"/>
    </xf>
    <xf numFmtId="43" fontId="2" fillId="0" borderId="0" xfId="0" applyNumberFormat="1" applyFont="1" applyAlignment="1">
      <alignment horizontal="left" indent="2"/>
    </xf>
    <xf numFmtId="43" fontId="2" fillId="0" borderId="0" xfId="0" applyNumberFormat="1" applyFont="1" applyBorder="1" applyAlignment="1">
      <alignment horizontal="left" vertical="center" indent="2"/>
    </xf>
    <xf numFmtId="0" fontId="4" fillId="0" borderId="11" xfId="0" applyFont="1" applyBorder="1" applyAlignment="1">
      <alignment horizontal="center" vertical="center"/>
    </xf>
    <xf numFmtId="43" fontId="3" fillId="0" borderId="1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43" fontId="3" fillId="0" borderId="0" xfId="0" applyNumberFormat="1" applyFont="1" applyBorder="1" applyAlignment="1">
      <alignment horizontal="left" vertical="center" indent="2"/>
    </xf>
    <xf numFmtId="0" fontId="2" fillId="0" borderId="0" xfId="0" applyFont="1" applyBorder="1" applyAlignment="1">
      <alignment/>
    </xf>
    <xf numFmtId="177" fontId="3" fillId="0" borderId="0" xfId="0" applyNumberFormat="1" applyFont="1" applyBorder="1" applyAlignment="1">
      <alignment horizontal="left" vertical="center" indent="2"/>
    </xf>
    <xf numFmtId="43" fontId="3" fillId="0" borderId="0" xfId="0" applyNumberFormat="1" applyFont="1" applyBorder="1" applyAlignment="1">
      <alignment horizontal="left" vertical="center" indent="1"/>
    </xf>
    <xf numFmtId="0" fontId="2" fillId="0" borderId="2" xfId="0" applyFont="1" applyBorder="1" applyAlignment="1">
      <alignment/>
    </xf>
    <xf numFmtId="0" fontId="5" fillId="0" borderId="13" xfId="0" applyFont="1" applyBorder="1" applyAlignment="1">
      <alignment horizontal="left" vertical="center" wrapText="1"/>
    </xf>
    <xf numFmtId="43" fontId="3" fillId="0" borderId="13" xfId="0" applyNumberFormat="1" applyFont="1" applyBorder="1" applyAlignment="1">
      <alignment horizontal="right" vertical="center"/>
    </xf>
    <xf numFmtId="43" fontId="3" fillId="0" borderId="13" xfId="0" applyNumberFormat="1" applyFont="1" applyBorder="1" applyAlignment="1">
      <alignment horizontal="left" vertical="center" indent="2"/>
    </xf>
    <xf numFmtId="43" fontId="3" fillId="0" borderId="13" xfId="0" applyNumberFormat="1" applyFont="1" applyBorder="1" applyAlignment="1">
      <alignment horizontal="left" vertical="center" indent="1"/>
    </xf>
    <xf numFmtId="177" fontId="3" fillId="0" borderId="13" xfId="0" applyNumberFormat="1" applyFont="1" applyBorder="1" applyAlignment="1">
      <alignment horizontal="left" vertical="center" indent="2"/>
    </xf>
    <xf numFmtId="0" fontId="5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/>
    </xf>
    <xf numFmtId="43" fontId="3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/>
    </xf>
    <xf numFmtId="43" fontId="3" fillId="0" borderId="18" xfId="0" applyNumberFormat="1" applyFont="1" applyBorder="1" applyAlignment="1">
      <alignment horizontal="right" vertical="center"/>
    </xf>
    <xf numFmtId="43" fontId="3" fillId="0" borderId="19" xfId="0" applyNumberFormat="1" applyFont="1" applyBorder="1" applyAlignment="1">
      <alignment horizontal="right" vertical="center"/>
    </xf>
    <xf numFmtId="43" fontId="4" fillId="0" borderId="20" xfId="0" applyNumberFormat="1" applyFont="1" applyBorder="1" applyAlignment="1">
      <alignment horizontal="right" vertical="center"/>
    </xf>
    <xf numFmtId="43" fontId="4" fillId="0" borderId="21" xfId="0" applyNumberFormat="1" applyFont="1" applyBorder="1" applyAlignment="1">
      <alignment horizontal="right" vertical="center"/>
    </xf>
    <xf numFmtId="43" fontId="4" fillId="0" borderId="12" xfId="0" applyNumberFormat="1" applyFont="1" applyBorder="1" applyAlignment="1">
      <alignment horizontal="right" vertical="center"/>
    </xf>
    <xf numFmtId="43" fontId="4" fillId="0" borderId="18" xfId="0" applyNumberFormat="1" applyFont="1" applyBorder="1" applyAlignment="1">
      <alignment horizontal="right" vertical="center"/>
    </xf>
    <xf numFmtId="43" fontId="4" fillId="0" borderId="2" xfId="0" applyNumberFormat="1" applyFont="1" applyBorder="1" applyAlignment="1">
      <alignment horizontal="right" vertical="center"/>
    </xf>
    <xf numFmtId="43" fontId="6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43" fontId="6" fillId="0" borderId="1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horizontal="right" vertical="center"/>
    </xf>
    <xf numFmtId="0" fontId="2" fillId="0" borderId="0" xfId="0" applyNumberFormat="1" applyFont="1" applyAlignment="1" quotePrefix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178" fontId="3" fillId="0" borderId="25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left" vertical="center" indent="2"/>
    </xf>
    <xf numFmtId="43" fontId="3" fillId="0" borderId="26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left" vertical="center" indent="2"/>
    </xf>
    <xf numFmtId="0" fontId="2" fillId="0" borderId="2" xfId="0" applyFont="1" applyBorder="1" applyAlignment="1">
      <alignment horizontal="center" vertical="center"/>
    </xf>
    <xf numFmtId="0" fontId="2" fillId="0" borderId="27" xfId="0" applyNumberFormat="1" applyFont="1" applyBorder="1" applyAlignment="1" quotePrefix="1">
      <alignment horizontal="center" vertical="center"/>
    </xf>
    <xf numFmtId="43" fontId="3" fillId="0" borderId="28" xfId="0" applyNumberFormat="1" applyFont="1" applyBorder="1" applyAlignment="1">
      <alignment horizontal="right" vertical="center"/>
    </xf>
    <xf numFmtId="0" fontId="2" fillId="0" borderId="29" xfId="0" applyNumberFormat="1" applyFont="1" applyBorder="1" applyAlignment="1" quotePrefix="1">
      <alignment horizontal="center" vertical="center"/>
    </xf>
    <xf numFmtId="43" fontId="3" fillId="0" borderId="30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left" vertical="center" indent="2"/>
    </xf>
    <xf numFmtId="0" fontId="2" fillId="0" borderId="9" xfId="0" applyFont="1" applyBorder="1" applyAlignment="1">
      <alignment horizontal="center" vertical="center"/>
    </xf>
    <xf numFmtId="0" fontId="2" fillId="0" borderId="31" xfId="0" applyNumberFormat="1" applyFont="1" applyBorder="1" applyAlignment="1" quotePrefix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NumberFormat="1" applyFont="1" applyBorder="1" applyAlignment="1" quotePrefix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right" vertical="center"/>
    </xf>
    <xf numFmtId="173" fontId="2" fillId="0" borderId="1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right" vertical="center"/>
    </xf>
    <xf numFmtId="173" fontId="2" fillId="0" borderId="2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 quotePrefix="1">
      <alignment horizontal="center" vertical="center" wrapText="1"/>
    </xf>
    <xf numFmtId="176" fontId="3" fillId="0" borderId="30" xfId="0" applyNumberFormat="1" applyFont="1" applyBorder="1" applyAlignment="1">
      <alignment horizontal="right" vertical="center"/>
    </xf>
    <xf numFmtId="173" fontId="2" fillId="0" borderId="9" xfId="0" applyNumberFormat="1" applyFont="1" applyBorder="1" applyAlignment="1">
      <alignment horizontal="center" vertical="center"/>
    </xf>
    <xf numFmtId="173" fontId="2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 quotePrefix="1">
      <alignment horizontal="center" vertical="center"/>
    </xf>
    <xf numFmtId="178" fontId="8" fillId="0" borderId="25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3" fontId="9" fillId="0" borderId="20" xfId="0" applyNumberFormat="1" applyFont="1" applyBorder="1" applyAlignment="1">
      <alignment horizontal="right" vertical="center"/>
    </xf>
    <xf numFmtId="43" fontId="10" fillId="0" borderId="20" xfId="0" applyNumberFormat="1" applyFont="1" applyBorder="1" applyAlignment="1">
      <alignment horizontal="right" vertical="center"/>
    </xf>
    <xf numFmtId="43" fontId="4" fillId="0" borderId="1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43" fontId="4" fillId="0" borderId="26" xfId="0" applyNumberFormat="1" applyFont="1" applyBorder="1" applyAlignment="1">
      <alignment horizontal="right" vertical="center"/>
    </xf>
    <xf numFmtId="43" fontId="4" fillId="0" borderId="27" xfId="0" applyNumberFormat="1" applyFont="1" applyBorder="1" applyAlignment="1">
      <alignment horizontal="left" vertical="center" indent="2"/>
    </xf>
    <xf numFmtId="43" fontId="4" fillId="0" borderId="29" xfId="0" applyNumberFormat="1" applyFont="1" applyBorder="1" applyAlignment="1">
      <alignment horizontal="left" vertical="center" indent="2"/>
    </xf>
    <xf numFmtId="43" fontId="6" fillId="0" borderId="28" xfId="0" applyNumberFormat="1" applyFont="1" applyBorder="1" applyAlignment="1">
      <alignment horizontal="right" vertical="center"/>
    </xf>
    <xf numFmtId="43" fontId="4" fillId="0" borderId="36" xfId="0" applyNumberFormat="1" applyFont="1" applyBorder="1" applyAlignment="1">
      <alignment horizontal="right" vertical="center"/>
    </xf>
    <xf numFmtId="43" fontId="4" fillId="0" borderId="37" xfId="0" applyNumberFormat="1" applyFont="1" applyBorder="1" applyAlignment="1">
      <alignment horizontal="left" vertical="center" indent="2"/>
    </xf>
    <xf numFmtId="43" fontId="4" fillId="0" borderId="38" xfId="0" applyNumberFormat="1" applyFont="1" applyBorder="1" applyAlignment="1">
      <alignment horizontal="right" vertical="center"/>
    </xf>
    <xf numFmtId="43" fontId="4" fillId="0" borderId="39" xfId="0" applyNumberFormat="1" applyFont="1" applyBorder="1" applyAlignment="1">
      <alignment horizontal="left" vertical="center" indent="2"/>
    </xf>
    <xf numFmtId="43" fontId="4" fillId="0" borderId="40" xfId="0" applyNumberFormat="1" applyFont="1" applyBorder="1" applyAlignment="1">
      <alignment horizontal="right" vertical="center"/>
    </xf>
    <xf numFmtId="43" fontId="4" fillId="0" borderId="41" xfId="0" applyNumberFormat="1" applyFont="1" applyBorder="1" applyAlignment="1">
      <alignment horizontal="left" vertical="center" indent="2"/>
    </xf>
    <xf numFmtId="43" fontId="9" fillId="0" borderId="42" xfId="0" applyNumberFormat="1" applyFont="1" applyBorder="1" applyAlignment="1">
      <alignment horizontal="right" vertical="center"/>
    </xf>
    <xf numFmtId="43" fontId="10" fillId="0" borderId="43" xfId="0" applyNumberFormat="1" applyFont="1" applyBorder="1" applyAlignment="1">
      <alignment horizontal="left" vertical="center" indent="2"/>
    </xf>
    <xf numFmtId="43" fontId="6" fillId="0" borderId="42" xfId="0" applyNumberFormat="1" applyFont="1" applyBorder="1" applyAlignment="1">
      <alignment horizontal="right" vertical="center"/>
    </xf>
    <xf numFmtId="43" fontId="4" fillId="0" borderId="43" xfId="0" applyNumberFormat="1" applyFont="1" applyBorder="1" applyAlignment="1">
      <alignment horizontal="left" vertical="center" indent="2"/>
    </xf>
    <xf numFmtId="43" fontId="4" fillId="0" borderId="42" xfId="0" applyNumberFormat="1" applyFont="1" applyBorder="1" applyAlignment="1">
      <alignment horizontal="right" vertical="center"/>
    </xf>
    <xf numFmtId="43" fontId="4" fillId="0" borderId="43" xfId="0" applyNumberFormat="1" applyFont="1" applyBorder="1" applyAlignment="1">
      <alignment horizontal="right" vertical="center"/>
    </xf>
    <xf numFmtId="2" fontId="11" fillId="0" borderId="34" xfId="0" applyNumberFormat="1" applyFont="1" applyBorder="1" applyAlignment="1">
      <alignment horizontal="left" vertical="center" wrapText="1"/>
    </xf>
    <xf numFmtId="2" fontId="11" fillId="0" borderId="42" xfId="0" applyNumberFormat="1" applyFont="1" applyBorder="1" applyAlignment="1">
      <alignment horizontal="right" vertical="center"/>
    </xf>
    <xf numFmtId="2" fontId="11" fillId="0" borderId="20" xfId="0" applyNumberFormat="1" applyFont="1" applyBorder="1" applyAlignment="1">
      <alignment horizontal="right" vertical="center"/>
    </xf>
    <xf numFmtId="2" fontId="11" fillId="0" borderId="43" xfId="0" applyNumberFormat="1" applyFont="1" applyBorder="1" applyAlignment="1">
      <alignment horizontal="right" vertical="center"/>
    </xf>
    <xf numFmtId="177" fontId="3" fillId="0" borderId="44" xfId="0" applyNumberFormat="1" applyFont="1" applyBorder="1" applyAlignment="1">
      <alignment horizontal="left" vertical="center" indent="2"/>
    </xf>
    <xf numFmtId="177" fontId="3" fillId="0" borderId="45" xfId="0" applyNumberFormat="1" applyFont="1" applyBorder="1" applyAlignment="1">
      <alignment horizontal="left" vertical="center" indent="2"/>
    </xf>
    <xf numFmtId="0" fontId="2" fillId="0" borderId="29" xfId="0" applyNumberFormat="1" applyFont="1" applyBorder="1" applyAlignment="1" quotePrefix="1">
      <alignment horizontal="center" vertical="center" wrapText="1"/>
    </xf>
    <xf numFmtId="0" fontId="2" fillId="0" borderId="9" xfId="0" applyFont="1" applyBorder="1" applyAlignment="1">
      <alignment/>
    </xf>
    <xf numFmtId="177" fontId="3" fillId="0" borderId="0" xfId="0" applyNumberFormat="1" applyFont="1" applyBorder="1" applyAlignment="1">
      <alignment horizontal="left" vertical="top" indent="2"/>
    </xf>
    <xf numFmtId="0" fontId="10" fillId="0" borderId="3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2" fillId="0" borderId="10" xfId="0" applyNumberFormat="1" applyFont="1" applyBorder="1" applyAlignment="1" quotePrefix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2" fillId="0" borderId="46" xfId="0" applyFont="1" applyBorder="1" applyAlignment="1">
      <alignment/>
    </xf>
    <xf numFmtId="0" fontId="14" fillId="0" borderId="0" xfId="0" applyFont="1" applyAlignment="1">
      <alignment horizontal="right"/>
    </xf>
    <xf numFmtId="43" fontId="3" fillId="0" borderId="12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178" fontId="3" fillId="0" borderId="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3" fontId="2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 quotePrefix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177" fontId="13" fillId="0" borderId="50" xfId="0" applyNumberFormat="1" applyFont="1" applyBorder="1" applyAlignment="1">
      <alignment horizontal="center" vertical="top" wrapText="1"/>
    </xf>
    <xf numFmtId="177" fontId="13" fillId="0" borderId="13" xfId="0" applyNumberFormat="1" applyFont="1" applyBorder="1" applyAlignment="1">
      <alignment horizontal="center" vertical="top" wrapText="1"/>
    </xf>
    <xf numFmtId="177" fontId="13" fillId="0" borderId="51" xfId="0" applyNumberFormat="1" applyFont="1" applyBorder="1" applyAlignment="1">
      <alignment horizontal="center" vertical="top" wrapText="1"/>
    </xf>
    <xf numFmtId="177" fontId="13" fillId="0" borderId="33" xfId="0" applyNumberFormat="1" applyFont="1" applyBorder="1" applyAlignment="1">
      <alignment horizontal="center" vertical="top" wrapText="1"/>
    </xf>
    <xf numFmtId="177" fontId="13" fillId="0" borderId="0" xfId="0" applyNumberFormat="1" applyFont="1" applyBorder="1" applyAlignment="1">
      <alignment horizontal="center" vertical="top" wrapText="1"/>
    </xf>
    <xf numFmtId="177" fontId="13" fillId="0" borderId="52" xfId="0" applyNumberFormat="1" applyFont="1" applyBorder="1" applyAlignment="1">
      <alignment horizontal="center" vertical="top" wrapText="1"/>
    </xf>
    <xf numFmtId="177" fontId="13" fillId="0" borderId="53" xfId="0" applyNumberFormat="1" applyFont="1" applyBorder="1" applyAlignment="1">
      <alignment horizontal="center" vertical="top" wrapText="1"/>
    </xf>
    <xf numFmtId="177" fontId="13" fillId="0" borderId="54" xfId="0" applyNumberFormat="1" applyFont="1" applyBorder="1" applyAlignment="1">
      <alignment horizontal="center" vertical="top" wrapText="1"/>
    </xf>
    <xf numFmtId="177" fontId="13" fillId="0" borderId="55" xfId="0" applyNumberFormat="1" applyFont="1" applyBorder="1" applyAlignment="1">
      <alignment horizontal="center" vertical="top" wrapText="1"/>
    </xf>
    <xf numFmtId="173" fontId="2" fillId="0" borderId="13" xfId="0" applyNumberFormat="1" applyFont="1" applyBorder="1" applyAlignment="1">
      <alignment horizontal="center" vertical="center"/>
    </xf>
    <xf numFmtId="173" fontId="2" fillId="0" borderId="54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 quotePrefix="1">
      <alignment horizontal="center" vertical="center"/>
    </xf>
    <xf numFmtId="178" fontId="3" fillId="0" borderId="47" xfId="0" applyNumberFormat="1" applyFont="1" applyBorder="1" applyAlignment="1" quotePrefix="1">
      <alignment horizontal="center" vertical="center"/>
    </xf>
    <xf numFmtId="0" fontId="14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/>
    </xf>
    <xf numFmtId="43" fontId="3" fillId="0" borderId="56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 quotePrefix="1">
      <alignment horizontal="center" vertical="center"/>
    </xf>
    <xf numFmtId="43" fontId="3" fillId="0" borderId="18" xfId="0" applyNumberFormat="1" applyFont="1" applyBorder="1" applyAlignment="1">
      <alignment horizontal="center" vertical="center"/>
    </xf>
    <xf numFmtId="177" fontId="3" fillId="0" borderId="57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8" fontId="3" fillId="0" borderId="50" xfId="0" applyNumberFormat="1" applyFont="1" applyBorder="1" applyAlignment="1">
      <alignment horizontal="center" vertical="center"/>
    </xf>
    <xf numFmtId="178" fontId="3" fillId="0" borderId="53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47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3" fontId="2" fillId="0" borderId="47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31"/>
  <sheetViews>
    <sheetView tabSelected="1" workbookViewId="0" topLeftCell="B90">
      <selection activeCell="M76" sqref="M76"/>
    </sheetView>
  </sheetViews>
  <sheetFormatPr defaultColWidth="11.421875" defaultRowHeight="12.75"/>
  <cols>
    <col min="1" max="1" width="19.00390625" style="6" customWidth="1"/>
    <col min="2" max="3" width="9.00390625" style="20" customWidth="1"/>
    <col min="4" max="4" width="8.140625" style="20" customWidth="1"/>
    <col min="5" max="6" width="8.421875" style="20" customWidth="1"/>
    <col min="7" max="7" width="8.7109375" style="20" customWidth="1"/>
    <col min="8" max="8" width="11.140625" style="20" customWidth="1"/>
    <col min="9" max="9" width="9.00390625" style="20" customWidth="1"/>
    <col min="10" max="10" width="8.7109375" style="20" customWidth="1"/>
    <col min="11" max="11" width="6.140625" style="20" customWidth="1"/>
    <col min="12" max="12" width="6.8515625" style="20" customWidth="1"/>
    <col min="13" max="13" width="10.57421875" style="21" bestFit="1" customWidth="1"/>
    <col min="14" max="16384" width="11.421875" style="20" customWidth="1"/>
  </cols>
  <sheetData>
    <row r="1" ht="12.75" hidden="1"/>
    <row r="5" ht="13.5" thickBot="1"/>
    <row r="6" spans="1:12" s="7" customFormat="1" ht="72.75" customHeight="1" thickBot="1">
      <c r="A6" s="6"/>
      <c r="B6" s="152" t="s">
        <v>100</v>
      </c>
      <c r="C6" s="153"/>
      <c r="D6" s="168" t="s">
        <v>110</v>
      </c>
      <c r="E6" s="168" t="s">
        <v>77</v>
      </c>
      <c r="F6" s="138" t="s">
        <v>102</v>
      </c>
      <c r="G6" s="168" t="s">
        <v>105</v>
      </c>
      <c r="H6" s="184" t="s">
        <v>104</v>
      </c>
      <c r="I6" s="182" t="s">
        <v>106</v>
      </c>
      <c r="J6" s="182" t="s">
        <v>107</v>
      </c>
      <c r="K6" s="152" t="s">
        <v>78</v>
      </c>
      <c r="L6" s="153"/>
    </row>
    <row r="7" spans="1:12" s="7" customFormat="1" ht="36" customHeight="1" thickBot="1">
      <c r="A7" s="6"/>
      <c r="B7" s="37" t="s">
        <v>35</v>
      </c>
      <c r="C7" s="37" t="s">
        <v>36</v>
      </c>
      <c r="D7" s="169"/>
      <c r="E7" s="170"/>
      <c r="F7" s="139"/>
      <c r="G7" s="169"/>
      <c r="H7" s="169"/>
      <c r="I7" s="183"/>
      <c r="J7" s="183"/>
      <c r="K7" s="37" t="s">
        <v>35</v>
      </c>
      <c r="L7" s="37" t="s">
        <v>36</v>
      </c>
    </row>
    <row r="8" spans="1:13" s="10" customFormat="1" ht="12.75">
      <c r="A8" s="67" t="s">
        <v>0</v>
      </c>
      <c r="B8" s="72">
        <v>2</v>
      </c>
      <c r="C8" s="4">
        <v>2.5</v>
      </c>
      <c r="D8" s="4">
        <f>SUM(B8:C8)</f>
        <v>4.5</v>
      </c>
      <c r="E8" s="4">
        <v>3.6</v>
      </c>
      <c r="F8" s="4">
        <v>4</v>
      </c>
      <c r="G8" s="4">
        <v>4</v>
      </c>
      <c r="H8" s="32">
        <f>G8-D8</f>
        <v>-0.5</v>
      </c>
      <c r="I8" s="4">
        <f>G8-E8</f>
        <v>0.3999999999999999</v>
      </c>
      <c r="J8" s="73"/>
      <c r="K8" s="74">
        <v>2</v>
      </c>
      <c r="L8" s="74">
        <v>2</v>
      </c>
      <c r="M8" s="75" t="s">
        <v>79</v>
      </c>
    </row>
    <row r="9" spans="1:13" s="10" customFormat="1" ht="12.75">
      <c r="A9" s="68" t="s">
        <v>1</v>
      </c>
      <c r="B9" s="76">
        <v>2</v>
      </c>
      <c r="C9" s="5">
        <v>3</v>
      </c>
      <c r="D9" s="5">
        <f aca="true" t="shared" si="0" ref="D9:D40">SUM(B9:C9)</f>
        <v>5</v>
      </c>
      <c r="E9" s="5">
        <v>5</v>
      </c>
      <c r="F9" s="5">
        <v>4.94</v>
      </c>
      <c r="G9" s="5">
        <v>5</v>
      </c>
      <c r="H9" s="33"/>
      <c r="I9" s="5"/>
      <c r="J9" s="71"/>
      <c r="K9" s="3">
        <v>2</v>
      </c>
      <c r="L9" s="3">
        <v>3</v>
      </c>
      <c r="M9" s="77"/>
    </row>
    <row r="10" spans="1:13" s="10" customFormat="1" ht="12.75">
      <c r="A10" s="68" t="s">
        <v>37</v>
      </c>
      <c r="B10" s="76">
        <v>2</v>
      </c>
      <c r="C10" s="5">
        <v>4.5</v>
      </c>
      <c r="D10" s="5">
        <f t="shared" si="0"/>
        <v>6.5</v>
      </c>
      <c r="E10" s="5">
        <v>6.4</v>
      </c>
      <c r="F10" s="5">
        <v>6.15</v>
      </c>
      <c r="G10" s="5">
        <v>6</v>
      </c>
      <c r="H10" s="33">
        <f>G10-D10</f>
        <v>-0.5</v>
      </c>
      <c r="I10" s="5"/>
      <c r="J10" s="71">
        <f>G10-E10</f>
        <v>-0.40000000000000036</v>
      </c>
      <c r="K10" s="3">
        <v>2</v>
      </c>
      <c r="L10" s="3">
        <v>4</v>
      </c>
      <c r="M10" s="77" t="s">
        <v>79</v>
      </c>
    </row>
    <row r="11" spans="1:13" s="10" customFormat="1" ht="12.75">
      <c r="A11" s="68" t="s">
        <v>2</v>
      </c>
      <c r="B11" s="76">
        <v>1</v>
      </c>
      <c r="C11" s="5">
        <v>3</v>
      </c>
      <c r="D11" s="5">
        <f t="shared" si="0"/>
        <v>4</v>
      </c>
      <c r="E11" s="5">
        <v>4.9</v>
      </c>
      <c r="F11" s="5">
        <v>3.82</v>
      </c>
      <c r="G11" s="5">
        <v>4</v>
      </c>
      <c r="H11" s="33"/>
      <c r="I11" s="5"/>
      <c r="J11" s="71">
        <f>G11-E11</f>
        <v>-0.9000000000000004</v>
      </c>
      <c r="K11" s="3">
        <v>1</v>
      </c>
      <c r="L11" s="3">
        <v>3</v>
      </c>
      <c r="M11" s="77"/>
    </row>
    <row r="12" spans="1:13" s="10" customFormat="1" ht="12.75">
      <c r="A12" s="68" t="s">
        <v>5</v>
      </c>
      <c r="B12" s="76">
        <v>1</v>
      </c>
      <c r="C12" s="5">
        <v>2</v>
      </c>
      <c r="D12" s="5">
        <f t="shared" si="0"/>
        <v>3</v>
      </c>
      <c r="E12" s="5">
        <v>3</v>
      </c>
      <c r="F12" s="5">
        <v>2.44</v>
      </c>
      <c r="G12" s="5">
        <v>2.5</v>
      </c>
      <c r="H12" s="33">
        <f>G12-D12</f>
        <v>-0.5</v>
      </c>
      <c r="I12" s="5"/>
      <c r="J12" s="71">
        <f>G12-E12</f>
        <v>-0.5</v>
      </c>
      <c r="K12" s="3">
        <v>1</v>
      </c>
      <c r="L12" s="3">
        <v>1.5</v>
      </c>
      <c r="M12" s="77" t="s">
        <v>79</v>
      </c>
    </row>
    <row r="13" spans="1:13" s="10" customFormat="1" ht="12.75" customHeight="1">
      <c r="A13" s="68" t="s">
        <v>6</v>
      </c>
      <c r="B13" s="76">
        <v>1</v>
      </c>
      <c r="C13" s="5">
        <v>2.5</v>
      </c>
      <c r="D13" s="5">
        <f t="shared" si="0"/>
        <v>3.5</v>
      </c>
      <c r="E13" s="5">
        <v>3.8</v>
      </c>
      <c r="F13" s="5">
        <v>3.39</v>
      </c>
      <c r="G13" s="5">
        <v>3.5</v>
      </c>
      <c r="H13" s="33"/>
      <c r="I13" s="5"/>
      <c r="J13" s="71">
        <f>G13-E13</f>
        <v>-0.2999999999999998</v>
      </c>
      <c r="K13" s="3">
        <v>1</v>
      </c>
      <c r="L13" s="3">
        <v>2.5</v>
      </c>
      <c r="M13" s="77"/>
    </row>
    <row r="14" spans="1:13" s="10" customFormat="1" ht="12.75">
      <c r="A14" s="68" t="s">
        <v>8</v>
      </c>
      <c r="B14" s="76">
        <v>1</v>
      </c>
      <c r="C14" s="5">
        <v>2</v>
      </c>
      <c r="D14" s="5">
        <f t="shared" si="0"/>
        <v>3</v>
      </c>
      <c r="E14" s="5">
        <v>2.8</v>
      </c>
      <c r="F14" s="5">
        <v>3.12</v>
      </c>
      <c r="G14" s="5">
        <v>3</v>
      </c>
      <c r="H14" s="33"/>
      <c r="I14" s="5">
        <f>G14-E14</f>
        <v>0.20000000000000018</v>
      </c>
      <c r="J14" s="71"/>
      <c r="K14" s="3">
        <v>1</v>
      </c>
      <c r="L14" s="3">
        <v>2</v>
      </c>
      <c r="M14" s="77"/>
    </row>
    <row r="15" spans="1:13" s="10" customFormat="1" ht="12.75">
      <c r="A15" s="68" t="s">
        <v>9</v>
      </c>
      <c r="B15" s="76">
        <v>1</v>
      </c>
      <c r="C15" s="5">
        <v>3</v>
      </c>
      <c r="D15" s="5">
        <f t="shared" si="0"/>
        <v>4</v>
      </c>
      <c r="E15" s="5">
        <v>4.2</v>
      </c>
      <c r="F15" s="5">
        <v>4.27</v>
      </c>
      <c r="G15" s="5">
        <v>4</v>
      </c>
      <c r="H15" s="33"/>
      <c r="J15" s="71">
        <f>G15-E15</f>
        <v>-0.20000000000000018</v>
      </c>
      <c r="K15" s="3">
        <v>1</v>
      </c>
      <c r="L15" s="3">
        <v>3</v>
      </c>
      <c r="M15" s="77"/>
    </row>
    <row r="16" spans="1:13" s="10" customFormat="1" ht="12.75">
      <c r="A16" s="68" t="s">
        <v>11</v>
      </c>
      <c r="B16" s="76">
        <v>1</v>
      </c>
      <c r="C16" s="5">
        <v>2</v>
      </c>
      <c r="D16" s="5">
        <f t="shared" si="0"/>
        <v>3</v>
      </c>
      <c r="E16" s="5">
        <v>2</v>
      </c>
      <c r="F16" s="5">
        <v>3.31</v>
      </c>
      <c r="G16" s="5">
        <v>3</v>
      </c>
      <c r="H16" s="33"/>
      <c r="I16" s="5">
        <f>G16-E16</f>
        <v>1</v>
      </c>
      <c r="J16" s="71"/>
      <c r="K16" s="3">
        <v>1</v>
      </c>
      <c r="L16" s="3">
        <v>2</v>
      </c>
      <c r="M16" s="77"/>
    </row>
    <row r="17" spans="1:13" s="10" customFormat="1" ht="12.75">
      <c r="A17" s="68" t="s">
        <v>12</v>
      </c>
      <c r="B17" s="76">
        <v>3</v>
      </c>
      <c r="C17" s="5">
        <v>5</v>
      </c>
      <c r="D17" s="5">
        <f t="shared" si="0"/>
        <v>8</v>
      </c>
      <c r="E17" s="5">
        <v>8</v>
      </c>
      <c r="F17" s="5">
        <v>7.67</v>
      </c>
      <c r="G17" s="5">
        <v>8</v>
      </c>
      <c r="H17" s="33"/>
      <c r="I17" s="5"/>
      <c r="J17" s="71"/>
      <c r="K17" s="3">
        <v>3</v>
      </c>
      <c r="L17" s="3">
        <v>5</v>
      </c>
      <c r="M17" s="77"/>
    </row>
    <row r="18" spans="1:13" s="10" customFormat="1" ht="12.75">
      <c r="A18" s="68" t="s">
        <v>13</v>
      </c>
      <c r="B18" s="76">
        <v>3</v>
      </c>
      <c r="C18" s="5">
        <v>5</v>
      </c>
      <c r="D18" s="5">
        <f t="shared" si="0"/>
        <v>8</v>
      </c>
      <c r="E18" s="5">
        <v>8.3</v>
      </c>
      <c r="F18" s="5">
        <v>7.88</v>
      </c>
      <c r="G18" s="5">
        <v>8</v>
      </c>
      <c r="H18" s="33"/>
      <c r="I18" s="5"/>
      <c r="J18" s="71">
        <f>G18-E18</f>
        <v>-0.3000000000000007</v>
      </c>
      <c r="K18" s="3">
        <v>3</v>
      </c>
      <c r="L18" s="3">
        <v>5</v>
      </c>
      <c r="M18" s="77"/>
    </row>
    <row r="19" spans="1:13" s="10" customFormat="1" ht="12.75">
      <c r="A19" s="68" t="s">
        <v>15</v>
      </c>
      <c r="B19" s="76">
        <v>3</v>
      </c>
      <c r="C19" s="5">
        <v>3.5</v>
      </c>
      <c r="D19" s="5">
        <f t="shared" si="0"/>
        <v>6.5</v>
      </c>
      <c r="E19" s="5">
        <v>6.4</v>
      </c>
      <c r="F19" s="5">
        <v>5.92</v>
      </c>
      <c r="G19" s="5">
        <v>6</v>
      </c>
      <c r="H19" s="33">
        <f>G19-D19</f>
        <v>-0.5</v>
      </c>
      <c r="I19" s="5"/>
      <c r="J19" s="71">
        <f>G19-E19</f>
        <v>-0.40000000000000036</v>
      </c>
      <c r="K19" s="3">
        <v>3</v>
      </c>
      <c r="L19" s="3">
        <v>3</v>
      </c>
      <c r="M19" s="77" t="s">
        <v>79</v>
      </c>
    </row>
    <row r="20" spans="1:13" s="10" customFormat="1" ht="12.75">
      <c r="A20" s="68" t="s">
        <v>16</v>
      </c>
      <c r="B20" s="76">
        <v>3</v>
      </c>
      <c r="C20" s="5">
        <v>4</v>
      </c>
      <c r="D20" s="5">
        <f t="shared" si="0"/>
        <v>7</v>
      </c>
      <c r="E20" s="5">
        <v>6.2</v>
      </c>
      <c r="F20" s="5">
        <v>7.09</v>
      </c>
      <c r="G20" s="5">
        <v>7</v>
      </c>
      <c r="H20" s="33"/>
      <c r="I20" s="5">
        <f>G20-E20</f>
        <v>0.7999999999999998</v>
      </c>
      <c r="J20" s="71"/>
      <c r="K20" s="3">
        <v>3</v>
      </c>
      <c r="L20" s="3">
        <v>4</v>
      </c>
      <c r="M20" s="77"/>
    </row>
    <row r="21" spans="1:13" s="10" customFormat="1" ht="12.75" customHeight="1">
      <c r="A21" s="68" t="s">
        <v>17</v>
      </c>
      <c r="B21" s="76">
        <v>5</v>
      </c>
      <c r="C21" s="5">
        <v>6.5</v>
      </c>
      <c r="D21" s="5">
        <f t="shared" si="0"/>
        <v>11.5</v>
      </c>
      <c r="E21" s="5">
        <v>11.4</v>
      </c>
      <c r="F21" s="5">
        <v>10.94</v>
      </c>
      <c r="G21" s="5">
        <v>11</v>
      </c>
      <c r="H21" s="33">
        <f>G21-D21</f>
        <v>-0.5</v>
      </c>
      <c r="I21" s="5"/>
      <c r="J21" s="71">
        <f>G21-E21</f>
        <v>-0.40000000000000036</v>
      </c>
      <c r="K21" s="3">
        <v>5</v>
      </c>
      <c r="L21" s="3">
        <v>6</v>
      </c>
      <c r="M21" s="77" t="s">
        <v>79</v>
      </c>
    </row>
    <row r="22" spans="1:13" s="10" customFormat="1" ht="12.75" customHeight="1">
      <c r="A22" s="68" t="s">
        <v>19</v>
      </c>
      <c r="B22" s="76">
        <v>9</v>
      </c>
      <c r="C22" s="5">
        <v>12</v>
      </c>
      <c r="D22" s="5">
        <f t="shared" si="0"/>
        <v>21</v>
      </c>
      <c r="E22" s="5">
        <v>20.8</v>
      </c>
      <c r="F22" s="5">
        <v>18.64</v>
      </c>
      <c r="G22" s="5">
        <v>19</v>
      </c>
      <c r="H22" s="33">
        <f>G22-D22</f>
        <v>-2</v>
      </c>
      <c r="I22" s="5"/>
      <c r="J22" s="71">
        <f>G22-E22</f>
        <v>-1.8000000000000007</v>
      </c>
      <c r="K22" s="3">
        <v>9</v>
      </c>
      <c r="L22" s="3">
        <v>10</v>
      </c>
      <c r="M22" s="77" t="s">
        <v>80</v>
      </c>
    </row>
    <row r="23" spans="1:13" s="10" customFormat="1" ht="12" customHeight="1">
      <c r="A23" s="68" t="s">
        <v>20</v>
      </c>
      <c r="B23" s="76">
        <v>10</v>
      </c>
      <c r="C23" s="5">
        <v>12</v>
      </c>
      <c r="D23" s="5">
        <f t="shared" si="0"/>
        <v>22</v>
      </c>
      <c r="E23" s="5">
        <v>23</v>
      </c>
      <c r="F23" s="5">
        <v>19.86</v>
      </c>
      <c r="G23" s="5">
        <v>20</v>
      </c>
      <c r="H23" s="33">
        <f>G23-D23</f>
        <v>-2</v>
      </c>
      <c r="I23" s="5"/>
      <c r="J23" s="71">
        <f>G23-E23</f>
        <v>-3</v>
      </c>
      <c r="K23" s="3">
        <v>10</v>
      </c>
      <c r="L23" s="3">
        <v>10</v>
      </c>
      <c r="M23" s="77" t="s">
        <v>80</v>
      </c>
    </row>
    <row r="24" spans="1:13" s="10" customFormat="1" ht="12.75" customHeight="1">
      <c r="A24" s="68" t="s">
        <v>42</v>
      </c>
      <c r="B24" s="76">
        <v>13</v>
      </c>
      <c r="C24" s="5">
        <v>15</v>
      </c>
      <c r="D24" s="5">
        <f t="shared" si="0"/>
        <v>28</v>
      </c>
      <c r="E24" s="5">
        <v>29.9</v>
      </c>
      <c r="F24" s="5">
        <v>27.4</v>
      </c>
      <c r="G24" s="5">
        <v>28</v>
      </c>
      <c r="H24" s="33"/>
      <c r="I24" s="5"/>
      <c r="J24" s="71">
        <f>G24-E24</f>
        <v>-1.8999999999999986</v>
      </c>
      <c r="K24" s="3">
        <v>13</v>
      </c>
      <c r="L24" s="3">
        <v>15</v>
      </c>
      <c r="M24" s="77"/>
    </row>
    <row r="25" spans="1:13" s="10" customFormat="1" ht="12.75" customHeight="1">
      <c r="A25" s="68" t="s">
        <v>21</v>
      </c>
      <c r="B25" s="76">
        <v>5</v>
      </c>
      <c r="C25" s="5">
        <v>7</v>
      </c>
      <c r="D25" s="5">
        <f t="shared" si="0"/>
        <v>12</v>
      </c>
      <c r="E25" s="5">
        <v>14.8</v>
      </c>
      <c r="F25" s="5">
        <v>10.85</v>
      </c>
      <c r="G25" s="5">
        <v>11.5</v>
      </c>
      <c r="H25" s="33">
        <f>G25-D25</f>
        <v>-0.5</v>
      </c>
      <c r="I25" s="5"/>
      <c r="J25" s="71">
        <f>G25-E25</f>
        <v>-3.3000000000000007</v>
      </c>
      <c r="K25" s="3">
        <v>5</v>
      </c>
      <c r="L25" s="3">
        <v>6.5</v>
      </c>
      <c r="M25" s="77" t="s">
        <v>79</v>
      </c>
    </row>
    <row r="26" spans="1:13" s="10" customFormat="1" ht="12.75" customHeight="1">
      <c r="A26" s="68" t="s">
        <v>43</v>
      </c>
      <c r="B26" s="76">
        <v>7</v>
      </c>
      <c r="C26" s="5">
        <v>11</v>
      </c>
      <c r="D26" s="5">
        <f t="shared" si="0"/>
        <v>18</v>
      </c>
      <c r="E26" s="5">
        <v>17.2</v>
      </c>
      <c r="F26" s="5">
        <v>20.2</v>
      </c>
      <c r="G26" s="5">
        <v>18</v>
      </c>
      <c r="H26" s="33"/>
      <c r="I26" s="5">
        <f>G26-E26</f>
        <v>0.8000000000000007</v>
      </c>
      <c r="J26" s="71"/>
      <c r="K26" s="3">
        <v>7</v>
      </c>
      <c r="L26" s="3">
        <v>11</v>
      </c>
      <c r="M26" s="77"/>
    </row>
    <row r="27" spans="1:13" s="10" customFormat="1" ht="12" customHeight="1">
      <c r="A27" s="68" t="s">
        <v>22</v>
      </c>
      <c r="B27" s="76">
        <v>2</v>
      </c>
      <c r="C27" s="5">
        <v>3.5</v>
      </c>
      <c r="D27" s="5">
        <f t="shared" si="0"/>
        <v>5.5</v>
      </c>
      <c r="E27" s="5">
        <v>5.3</v>
      </c>
      <c r="F27" s="5">
        <v>4.07</v>
      </c>
      <c r="G27" s="5">
        <v>5</v>
      </c>
      <c r="H27" s="33">
        <f>G27-D27</f>
        <v>-0.5</v>
      </c>
      <c r="I27" s="5"/>
      <c r="J27" s="71">
        <f>G27-E27</f>
        <v>-0.2999999999999998</v>
      </c>
      <c r="K27" s="3">
        <v>2</v>
      </c>
      <c r="L27" s="3">
        <v>3</v>
      </c>
      <c r="M27" s="77" t="s">
        <v>79</v>
      </c>
    </row>
    <row r="28" spans="1:13" s="10" customFormat="1" ht="12.75">
      <c r="A28" s="68" t="s">
        <v>23</v>
      </c>
      <c r="B28" s="76">
        <v>3</v>
      </c>
      <c r="C28" s="5">
        <v>4</v>
      </c>
      <c r="D28" s="5">
        <f t="shared" si="0"/>
        <v>7</v>
      </c>
      <c r="E28" s="5">
        <v>6.9</v>
      </c>
      <c r="F28" s="5">
        <v>6.75</v>
      </c>
      <c r="G28" s="5">
        <v>6.5</v>
      </c>
      <c r="H28" s="33">
        <f>G28-D28</f>
        <v>-0.5</v>
      </c>
      <c r="I28" s="5"/>
      <c r="J28" s="71">
        <f>G28-E28</f>
        <v>-0.40000000000000036</v>
      </c>
      <c r="K28" s="3">
        <v>3</v>
      </c>
      <c r="L28" s="3">
        <v>3.5</v>
      </c>
      <c r="M28" s="77" t="s">
        <v>79</v>
      </c>
    </row>
    <row r="29" spans="1:13" s="10" customFormat="1" ht="12" customHeight="1">
      <c r="A29" s="68" t="s">
        <v>103</v>
      </c>
      <c r="B29" s="76">
        <v>8</v>
      </c>
      <c r="C29" s="5">
        <v>11</v>
      </c>
      <c r="D29" s="5">
        <f t="shared" si="0"/>
        <v>19</v>
      </c>
      <c r="E29" s="5">
        <v>18.2</v>
      </c>
      <c r="F29" s="5">
        <v>18.13</v>
      </c>
      <c r="G29" s="5">
        <v>19</v>
      </c>
      <c r="H29" s="33"/>
      <c r="I29" s="71">
        <f>G29-E29</f>
        <v>0.8000000000000007</v>
      </c>
      <c r="J29" s="3"/>
      <c r="K29" s="3">
        <v>8</v>
      </c>
      <c r="L29" s="3">
        <v>11</v>
      </c>
      <c r="M29" s="77"/>
    </row>
    <row r="30" spans="1:13" s="10" customFormat="1" ht="12" customHeight="1">
      <c r="A30" s="68" t="s">
        <v>24</v>
      </c>
      <c r="B30" s="76">
        <v>4</v>
      </c>
      <c r="C30" s="5">
        <v>5</v>
      </c>
      <c r="D30" s="5">
        <f t="shared" si="0"/>
        <v>9</v>
      </c>
      <c r="E30" s="5">
        <v>9.1</v>
      </c>
      <c r="F30" s="5">
        <v>8.65</v>
      </c>
      <c r="G30" s="5">
        <v>9</v>
      </c>
      <c r="H30" s="33"/>
      <c r="I30" s="5"/>
      <c r="J30" s="71">
        <f>G30-E30</f>
        <v>-0.09999999999999964</v>
      </c>
      <c r="K30" s="3">
        <v>4</v>
      </c>
      <c r="L30" s="3">
        <v>5</v>
      </c>
      <c r="M30" s="77"/>
    </row>
    <row r="31" spans="1:13" s="10" customFormat="1" ht="12.75">
      <c r="A31" s="68" t="s">
        <v>25</v>
      </c>
      <c r="B31" s="76">
        <v>2</v>
      </c>
      <c r="C31" s="5">
        <v>4</v>
      </c>
      <c r="D31" s="5">
        <f t="shared" si="0"/>
        <v>6</v>
      </c>
      <c r="E31" s="5">
        <v>4.8</v>
      </c>
      <c r="F31" s="5">
        <v>6.6</v>
      </c>
      <c r="G31" s="5">
        <v>6</v>
      </c>
      <c r="H31" s="33"/>
      <c r="I31" s="5">
        <f>G31-E31</f>
        <v>1.2000000000000002</v>
      </c>
      <c r="J31" s="71"/>
      <c r="K31" s="3">
        <v>2</v>
      </c>
      <c r="L31" s="3">
        <v>4</v>
      </c>
      <c r="M31" s="77"/>
    </row>
    <row r="32" spans="1:13" s="10" customFormat="1" ht="12.75">
      <c r="A32" s="68" t="s">
        <v>26</v>
      </c>
      <c r="B32" s="76">
        <v>1</v>
      </c>
      <c r="C32" s="5">
        <v>1.5</v>
      </c>
      <c r="D32" s="5">
        <f t="shared" si="0"/>
        <v>2.5</v>
      </c>
      <c r="E32" s="5">
        <v>2.9</v>
      </c>
      <c r="F32" s="5">
        <v>2.63</v>
      </c>
      <c r="G32" s="5">
        <v>2.5</v>
      </c>
      <c r="H32" s="33"/>
      <c r="I32" s="5"/>
      <c r="J32" s="71">
        <f>G32-E32</f>
        <v>-0.3999999999999999</v>
      </c>
      <c r="K32" s="3">
        <v>1</v>
      </c>
      <c r="L32" s="3">
        <v>1.5</v>
      </c>
      <c r="M32" s="77"/>
    </row>
    <row r="33" spans="1:13" s="10" customFormat="1" ht="12.75">
      <c r="A33" s="68" t="s">
        <v>28</v>
      </c>
      <c r="B33" s="76">
        <v>6</v>
      </c>
      <c r="C33" s="5">
        <v>7.5</v>
      </c>
      <c r="D33" s="5">
        <f t="shared" si="0"/>
        <v>13.5</v>
      </c>
      <c r="E33" s="5">
        <v>13.6</v>
      </c>
      <c r="F33" s="5">
        <v>13.2</v>
      </c>
      <c r="G33" s="5">
        <v>13.5</v>
      </c>
      <c r="H33" s="33"/>
      <c r="I33" s="5"/>
      <c r="J33" s="71">
        <f>G33-E33</f>
        <v>-0.09999999999999964</v>
      </c>
      <c r="K33" s="3">
        <v>6</v>
      </c>
      <c r="L33" s="3">
        <v>7.5</v>
      </c>
      <c r="M33" s="77"/>
    </row>
    <row r="34" spans="1:13" s="10" customFormat="1" ht="12.75">
      <c r="A34" s="68" t="s">
        <v>40</v>
      </c>
      <c r="B34" s="76">
        <v>7</v>
      </c>
      <c r="C34" s="5">
        <v>8.5</v>
      </c>
      <c r="D34" s="5">
        <f t="shared" si="0"/>
        <v>15.5</v>
      </c>
      <c r="E34" s="5">
        <v>15.9</v>
      </c>
      <c r="F34" s="5">
        <v>15.65</v>
      </c>
      <c r="G34" s="5">
        <v>15.5</v>
      </c>
      <c r="H34" s="33"/>
      <c r="I34" s="5"/>
      <c r="J34" s="71">
        <f>G34-E34</f>
        <v>-0.40000000000000036</v>
      </c>
      <c r="K34" s="3">
        <v>7</v>
      </c>
      <c r="L34" s="3">
        <v>8.5</v>
      </c>
      <c r="M34" s="77"/>
    </row>
    <row r="35" spans="1:13" s="10" customFormat="1" ht="12" customHeight="1">
      <c r="A35" s="68" t="s">
        <v>31</v>
      </c>
      <c r="B35" s="76">
        <v>1</v>
      </c>
      <c r="C35" s="5">
        <v>3</v>
      </c>
      <c r="D35" s="5">
        <f t="shared" si="0"/>
        <v>4</v>
      </c>
      <c r="E35" s="5">
        <v>5</v>
      </c>
      <c r="F35" s="5">
        <v>4.06</v>
      </c>
      <c r="G35" s="5">
        <v>4</v>
      </c>
      <c r="H35" s="33"/>
      <c r="I35" s="5"/>
      <c r="J35" s="71">
        <f>G35-E35</f>
        <v>-1</v>
      </c>
      <c r="K35" s="3">
        <v>1</v>
      </c>
      <c r="L35" s="3">
        <v>3</v>
      </c>
      <c r="M35" s="77"/>
    </row>
    <row r="36" spans="1:13" s="10" customFormat="1" ht="12.75" customHeight="1">
      <c r="A36" s="68" t="s">
        <v>44</v>
      </c>
      <c r="B36" s="76">
        <v>8</v>
      </c>
      <c r="C36" s="5">
        <v>11</v>
      </c>
      <c r="D36" s="5">
        <v>19</v>
      </c>
      <c r="E36" s="5">
        <v>19.4</v>
      </c>
      <c r="F36" s="5">
        <v>17.37</v>
      </c>
      <c r="G36" s="5">
        <v>18</v>
      </c>
      <c r="H36" s="33">
        <f>G36-D36</f>
        <v>-1</v>
      </c>
      <c r="I36" s="5"/>
      <c r="J36" s="71">
        <f>G36-E36</f>
        <v>-1.3999999999999986</v>
      </c>
      <c r="K36" s="3">
        <v>8</v>
      </c>
      <c r="L36" s="3">
        <v>10</v>
      </c>
      <c r="M36" s="77" t="s">
        <v>81</v>
      </c>
    </row>
    <row r="37" spans="1:13" s="10" customFormat="1" ht="12" customHeight="1">
      <c r="A37" s="68" t="s">
        <v>45</v>
      </c>
      <c r="B37" s="76">
        <v>4</v>
      </c>
      <c r="C37" s="5">
        <v>7</v>
      </c>
      <c r="D37" s="5">
        <f t="shared" si="0"/>
        <v>11</v>
      </c>
      <c r="E37" s="5">
        <v>10.3</v>
      </c>
      <c r="F37" s="5">
        <v>10.51</v>
      </c>
      <c r="G37" s="5">
        <v>10.5</v>
      </c>
      <c r="H37" s="33">
        <f>G37-D37</f>
        <v>-0.5</v>
      </c>
      <c r="I37" s="5">
        <f>G37-E37</f>
        <v>0.1999999999999993</v>
      </c>
      <c r="J37" s="71"/>
      <c r="K37" s="3">
        <v>4</v>
      </c>
      <c r="L37" s="3">
        <v>6.5</v>
      </c>
      <c r="M37" s="77" t="s">
        <v>79</v>
      </c>
    </row>
    <row r="38" spans="1:13" s="10" customFormat="1" ht="12.75">
      <c r="A38" s="68" t="s">
        <v>32</v>
      </c>
      <c r="B38" s="76">
        <v>2</v>
      </c>
      <c r="C38" s="5">
        <v>4</v>
      </c>
      <c r="D38" s="5">
        <f t="shared" si="0"/>
        <v>6</v>
      </c>
      <c r="E38" s="5">
        <v>5.4</v>
      </c>
      <c r="F38" s="5">
        <v>6.32</v>
      </c>
      <c r="G38" s="5">
        <v>6</v>
      </c>
      <c r="H38" s="33"/>
      <c r="I38" s="5">
        <f>G38-E38</f>
        <v>0.5999999999999996</v>
      </c>
      <c r="J38" s="71"/>
      <c r="K38" s="3">
        <v>2</v>
      </c>
      <c r="L38" s="3">
        <v>4</v>
      </c>
      <c r="M38" s="77"/>
    </row>
    <row r="39" spans="1:13" s="10" customFormat="1" ht="12.75">
      <c r="A39" s="68" t="s">
        <v>33</v>
      </c>
      <c r="B39" s="76">
        <v>1</v>
      </c>
      <c r="C39" s="5">
        <v>1</v>
      </c>
      <c r="D39" s="5">
        <f t="shared" si="0"/>
        <v>2</v>
      </c>
      <c r="E39" s="5">
        <v>3</v>
      </c>
      <c r="F39" s="5">
        <v>2.16</v>
      </c>
      <c r="G39" s="5">
        <v>2</v>
      </c>
      <c r="H39" s="33"/>
      <c r="I39" s="5"/>
      <c r="J39" s="71">
        <f>G39-E39</f>
        <v>-1</v>
      </c>
      <c r="K39" s="3">
        <v>1</v>
      </c>
      <c r="L39" s="3">
        <v>1</v>
      </c>
      <c r="M39" s="77"/>
    </row>
    <row r="40" spans="1:13" s="10" customFormat="1" ht="12.75" customHeight="1" thickBot="1">
      <c r="A40" s="69" t="s">
        <v>34</v>
      </c>
      <c r="B40" s="78">
        <v>1</v>
      </c>
      <c r="C40" s="15">
        <v>2.5</v>
      </c>
      <c r="D40" s="15">
        <f t="shared" si="0"/>
        <v>3.5</v>
      </c>
      <c r="E40" s="15">
        <v>3.9</v>
      </c>
      <c r="F40" s="15">
        <v>3.6</v>
      </c>
      <c r="G40" s="15">
        <v>3.5</v>
      </c>
      <c r="H40" s="34"/>
      <c r="I40" s="15"/>
      <c r="J40" s="79">
        <f>G40-E40</f>
        <v>-0.3999999999999999</v>
      </c>
      <c r="K40" s="80">
        <v>1</v>
      </c>
      <c r="L40" s="80">
        <v>2.5</v>
      </c>
      <c r="M40" s="81"/>
    </row>
    <row r="41" spans="1:13" s="10" customFormat="1" ht="13.5" thickBot="1">
      <c r="A41" s="137" t="s">
        <v>98</v>
      </c>
      <c r="B41" s="70">
        <f aca="true" t="shared" si="1" ref="B41:J41">SUM(B8:B40)</f>
        <v>123</v>
      </c>
      <c r="C41" s="70">
        <f t="shared" si="1"/>
        <v>179</v>
      </c>
      <c r="D41" s="70">
        <f t="shared" si="1"/>
        <v>302</v>
      </c>
      <c r="E41" s="70">
        <f t="shared" si="1"/>
        <v>305.3999999999999</v>
      </c>
      <c r="F41" s="70">
        <v>291.59</v>
      </c>
      <c r="G41" s="70">
        <f t="shared" si="1"/>
        <v>292.5</v>
      </c>
      <c r="H41" s="70">
        <f t="shared" si="1"/>
        <v>-9.5</v>
      </c>
      <c r="I41" s="70">
        <f t="shared" si="1"/>
        <v>6.000000000000001</v>
      </c>
      <c r="J41" s="95">
        <f t="shared" si="1"/>
        <v>-18.9</v>
      </c>
      <c r="K41" s="82">
        <f>SUM(K8:K40)</f>
        <v>123</v>
      </c>
      <c r="L41" s="84">
        <f>SUM(L8:L40)</f>
        <v>169.5</v>
      </c>
      <c r="M41" s="83" t="s">
        <v>82</v>
      </c>
    </row>
    <row r="42" spans="1:13" s="10" customFormat="1" ht="13.5" thickTop="1">
      <c r="A42" s="19"/>
      <c r="B42" s="145"/>
      <c r="C42" s="145"/>
      <c r="D42" s="145"/>
      <c r="E42" s="145"/>
      <c r="F42" s="145"/>
      <c r="G42" s="145"/>
      <c r="H42" s="145"/>
      <c r="I42" s="145"/>
      <c r="J42" s="146"/>
      <c r="K42" s="149"/>
      <c r="L42" s="150"/>
      <c r="M42" s="151"/>
    </row>
    <row r="43" spans="1:13" s="10" customFormat="1" ht="12.75">
      <c r="A43" s="19"/>
      <c r="B43" s="145"/>
      <c r="C43" s="145"/>
      <c r="D43" s="145"/>
      <c r="E43" s="145"/>
      <c r="F43" s="145"/>
      <c r="G43" s="145"/>
      <c r="H43" s="145"/>
      <c r="I43" s="145"/>
      <c r="J43" s="146"/>
      <c r="K43" s="149"/>
      <c r="L43" s="150"/>
      <c r="M43" s="151"/>
    </row>
    <row r="44" spans="1:13" s="10" customFormat="1" ht="13.5" thickBot="1">
      <c r="A44" s="16"/>
      <c r="B44" s="17"/>
      <c r="C44" s="17"/>
      <c r="D44" s="17"/>
      <c r="G44" s="18"/>
      <c r="H44" s="36"/>
      <c r="I44" s="18"/>
      <c r="J44" s="31"/>
      <c r="M44" s="66"/>
    </row>
    <row r="45" spans="1:13" s="10" customFormat="1" ht="12.75">
      <c r="A45" s="67" t="s">
        <v>108</v>
      </c>
      <c r="B45" s="87">
        <v>5</v>
      </c>
      <c r="C45" s="22">
        <v>6.5</v>
      </c>
      <c r="D45" s="22">
        <f aca="true" t="shared" si="2" ref="D45:D59">SUM(B45:C45)</f>
        <v>11.5</v>
      </c>
      <c r="E45" s="22">
        <v>8.6</v>
      </c>
      <c r="F45" s="22">
        <v>11.82</v>
      </c>
      <c r="G45" s="22">
        <v>11.5</v>
      </c>
      <c r="H45" s="32"/>
      <c r="I45" s="4">
        <f aca="true" t="shared" si="3" ref="I45:I54">G45-E45</f>
        <v>2.9000000000000004</v>
      </c>
      <c r="J45" s="73"/>
      <c r="K45" s="88">
        <v>5</v>
      </c>
      <c r="L45" s="88">
        <v>6.5</v>
      </c>
      <c r="M45" s="75"/>
    </row>
    <row r="46" spans="1:13" s="10" customFormat="1" ht="12.75">
      <c r="A46" s="68" t="s">
        <v>3</v>
      </c>
      <c r="B46" s="89">
        <v>2</v>
      </c>
      <c r="C46" s="23">
        <v>3</v>
      </c>
      <c r="D46" s="23">
        <f t="shared" si="2"/>
        <v>5</v>
      </c>
      <c r="E46" s="23">
        <v>4.8</v>
      </c>
      <c r="F46" s="23">
        <v>5.24</v>
      </c>
      <c r="G46" s="23">
        <v>5</v>
      </c>
      <c r="H46" s="33"/>
      <c r="I46" s="5">
        <f t="shared" si="3"/>
        <v>0.20000000000000018</v>
      </c>
      <c r="J46" s="71"/>
      <c r="K46" s="86">
        <v>2</v>
      </c>
      <c r="L46" s="86">
        <v>3</v>
      </c>
      <c r="M46" s="77"/>
    </row>
    <row r="47" spans="1:13" s="10" customFormat="1" ht="19.5" customHeight="1">
      <c r="A47" s="68" t="s">
        <v>4</v>
      </c>
      <c r="B47" s="89">
        <v>2</v>
      </c>
      <c r="C47" s="23">
        <v>3.5</v>
      </c>
      <c r="D47" s="23">
        <f t="shared" si="2"/>
        <v>5.5</v>
      </c>
      <c r="E47" s="23">
        <v>4.5</v>
      </c>
      <c r="F47" s="23">
        <v>5.98</v>
      </c>
      <c r="G47" s="23">
        <v>6</v>
      </c>
      <c r="H47" s="33">
        <f>G47-D47</f>
        <v>0.5</v>
      </c>
      <c r="I47" s="5">
        <f t="shared" si="3"/>
        <v>1.5</v>
      </c>
      <c r="J47" s="71"/>
      <c r="K47" s="86">
        <v>3</v>
      </c>
      <c r="L47" s="86">
        <v>3</v>
      </c>
      <c r="M47" s="90" t="s">
        <v>83</v>
      </c>
    </row>
    <row r="48" spans="1:13" s="10" customFormat="1" ht="12.75">
      <c r="A48" s="68" t="s">
        <v>7</v>
      </c>
      <c r="B48" s="89">
        <v>5</v>
      </c>
      <c r="C48" s="23">
        <v>6.5</v>
      </c>
      <c r="D48" s="23">
        <f t="shared" si="2"/>
        <v>11.5</v>
      </c>
      <c r="E48" s="23">
        <v>11.1</v>
      </c>
      <c r="F48" s="23">
        <v>11.45</v>
      </c>
      <c r="G48" s="23">
        <v>11.5</v>
      </c>
      <c r="H48" s="33"/>
      <c r="I48" s="5">
        <f t="shared" si="3"/>
        <v>0.40000000000000036</v>
      </c>
      <c r="J48" s="71"/>
      <c r="K48" s="86">
        <v>5</v>
      </c>
      <c r="L48" s="86">
        <v>6.5</v>
      </c>
      <c r="M48" s="77"/>
    </row>
    <row r="49" spans="1:13" s="10" customFormat="1" ht="12.75">
      <c r="A49" s="68" t="s">
        <v>10</v>
      </c>
      <c r="B49" s="89">
        <v>4</v>
      </c>
      <c r="C49" s="23">
        <v>6</v>
      </c>
      <c r="D49" s="23">
        <f t="shared" si="2"/>
        <v>10</v>
      </c>
      <c r="E49" s="23">
        <v>10.2</v>
      </c>
      <c r="F49" s="23">
        <v>10.77</v>
      </c>
      <c r="G49" s="23">
        <v>10.5</v>
      </c>
      <c r="H49" s="33">
        <f aca="true" t="shared" si="4" ref="H49:H59">G49-D49</f>
        <v>0.5</v>
      </c>
      <c r="I49" s="5">
        <f t="shared" si="3"/>
        <v>0.3000000000000007</v>
      </c>
      <c r="J49" s="71"/>
      <c r="K49" s="86">
        <v>4</v>
      </c>
      <c r="L49" s="86">
        <v>6.5</v>
      </c>
      <c r="M49" s="77" t="s">
        <v>84</v>
      </c>
    </row>
    <row r="50" spans="1:13" s="10" customFormat="1" ht="19.5" customHeight="1">
      <c r="A50" s="68" t="s">
        <v>14</v>
      </c>
      <c r="B50" s="89">
        <v>4</v>
      </c>
      <c r="C50" s="23">
        <v>7</v>
      </c>
      <c r="D50" s="23">
        <f t="shared" si="2"/>
        <v>11</v>
      </c>
      <c r="E50" s="23">
        <v>8.8</v>
      </c>
      <c r="F50" s="23">
        <v>10.25</v>
      </c>
      <c r="G50" s="23">
        <v>10.5</v>
      </c>
      <c r="H50" s="33">
        <f t="shared" si="4"/>
        <v>-0.5</v>
      </c>
      <c r="I50" s="5">
        <f t="shared" si="3"/>
        <v>1.6999999999999993</v>
      </c>
      <c r="J50" s="71"/>
      <c r="K50" s="86">
        <v>4.5</v>
      </c>
      <c r="L50" s="86">
        <v>6</v>
      </c>
      <c r="M50" s="90" t="s">
        <v>86</v>
      </c>
    </row>
    <row r="51" spans="1:13" s="10" customFormat="1" ht="18">
      <c r="A51" s="68" t="s">
        <v>48</v>
      </c>
      <c r="B51" s="89">
        <v>5</v>
      </c>
      <c r="C51" s="23">
        <v>6.5</v>
      </c>
      <c r="D51" s="23">
        <f t="shared" si="2"/>
        <v>11.5</v>
      </c>
      <c r="E51" s="23">
        <v>10</v>
      </c>
      <c r="F51" s="23">
        <v>12.31</v>
      </c>
      <c r="G51" s="23">
        <v>12</v>
      </c>
      <c r="H51" s="33">
        <f t="shared" si="4"/>
        <v>0.5</v>
      </c>
      <c r="I51" s="5">
        <f t="shared" si="3"/>
        <v>2</v>
      </c>
      <c r="J51" s="71"/>
      <c r="K51" s="86">
        <v>5</v>
      </c>
      <c r="L51" s="86">
        <v>7</v>
      </c>
      <c r="M51" s="77" t="s">
        <v>84</v>
      </c>
    </row>
    <row r="52" spans="1:13" s="10" customFormat="1" ht="18">
      <c r="A52" s="68" t="s">
        <v>109</v>
      </c>
      <c r="B52" s="89">
        <v>2</v>
      </c>
      <c r="C52" s="23">
        <v>3</v>
      </c>
      <c r="D52" s="23">
        <f t="shared" si="2"/>
        <v>5</v>
      </c>
      <c r="E52" s="23">
        <v>4.8</v>
      </c>
      <c r="F52" s="23">
        <v>5.5</v>
      </c>
      <c r="G52" s="23">
        <v>5.5</v>
      </c>
      <c r="H52" s="33">
        <f t="shared" si="4"/>
        <v>0.5</v>
      </c>
      <c r="I52" s="5">
        <f t="shared" si="3"/>
        <v>0.7000000000000002</v>
      </c>
      <c r="J52" s="71"/>
      <c r="K52" s="86">
        <v>2</v>
      </c>
      <c r="L52" s="86">
        <v>3.5</v>
      </c>
      <c r="M52" s="77" t="s">
        <v>84</v>
      </c>
    </row>
    <row r="53" spans="1:13" s="10" customFormat="1" ht="18">
      <c r="A53" s="68" t="s">
        <v>18</v>
      </c>
      <c r="B53" s="89">
        <v>4</v>
      </c>
      <c r="C53" s="23">
        <v>7</v>
      </c>
      <c r="D53" s="23">
        <f t="shared" si="2"/>
        <v>11</v>
      </c>
      <c r="E53" s="23">
        <v>10</v>
      </c>
      <c r="F53" s="23">
        <v>10.35</v>
      </c>
      <c r="G53" s="23">
        <v>11</v>
      </c>
      <c r="H53" s="33"/>
      <c r="I53" s="5">
        <f t="shared" si="3"/>
        <v>1</v>
      </c>
      <c r="J53" s="71"/>
      <c r="K53" s="86">
        <v>4</v>
      </c>
      <c r="L53" s="86">
        <v>7</v>
      </c>
      <c r="M53" s="77"/>
    </row>
    <row r="54" spans="1:13" s="10" customFormat="1" ht="12.75" customHeight="1">
      <c r="A54" s="68" t="s">
        <v>38</v>
      </c>
      <c r="B54" s="89">
        <v>2</v>
      </c>
      <c r="C54" s="23">
        <v>2.5</v>
      </c>
      <c r="D54" s="23">
        <f t="shared" si="2"/>
        <v>4.5</v>
      </c>
      <c r="E54" s="23">
        <v>4</v>
      </c>
      <c r="F54" s="23">
        <v>4.65</v>
      </c>
      <c r="G54" s="23">
        <v>4.5</v>
      </c>
      <c r="H54" s="33"/>
      <c r="I54" s="5">
        <f t="shared" si="3"/>
        <v>0.5</v>
      </c>
      <c r="J54" s="71"/>
      <c r="K54" s="86">
        <v>2</v>
      </c>
      <c r="L54" s="86">
        <v>2.5</v>
      </c>
      <c r="M54" s="77"/>
    </row>
    <row r="55" spans="1:13" s="10" customFormat="1" ht="12.75" customHeight="1">
      <c r="A55" s="68" t="s">
        <v>27</v>
      </c>
      <c r="B55" s="89">
        <v>2</v>
      </c>
      <c r="C55" s="23">
        <v>3.5</v>
      </c>
      <c r="D55" s="23">
        <f t="shared" si="2"/>
        <v>5.5</v>
      </c>
      <c r="E55" s="23">
        <v>5.4</v>
      </c>
      <c r="F55" s="23">
        <v>5.33</v>
      </c>
      <c r="G55" s="23">
        <v>5.5</v>
      </c>
      <c r="H55" s="33"/>
      <c r="I55" s="5">
        <f>G55-E55</f>
        <v>0.09999999999999964</v>
      </c>
      <c r="K55" s="86">
        <v>2</v>
      </c>
      <c r="L55" s="86">
        <v>3.5</v>
      </c>
      <c r="M55" s="77"/>
    </row>
    <row r="56" spans="1:13" s="10" customFormat="1" ht="12.75">
      <c r="A56" s="68" t="s">
        <v>29</v>
      </c>
      <c r="B56" s="89">
        <v>9</v>
      </c>
      <c r="C56" s="23">
        <v>12</v>
      </c>
      <c r="D56" s="23">
        <f t="shared" si="2"/>
        <v>21</v>
      </c>
      <c r="E56" s="23">
        <v>20.6</v>
      </c>
      <c r="F56" s="23">
        <v>22.21</v>
      </c>
      <c r="G56" s="23">
        <v>22</v>
      </c>
      <c r="H56" s="33">
        <f t="shared" si="4"/>
        <v>1</v>
      </c>
      <c r="I56" s="5">
        <f>G56-E56</f>
        <v>1.3999999999999986</v>
      </c>
      <c r="J56" s="71"/>
      <c r="K56" s="86">
        <v>10</v>
      </c>
      <c r="L56" s="86">
        <v>12</v>
      </c>
      <c r="M56" s="77" t="s">
        <v>85</v>
      </c>
    </row>
    <row r="57" spans="1:13" s="10" customFormat="1" ht="12.75">
      <c r="A57" s="68" t="s">
        <v>30</v>
      </c>
      <c r="B57" s="89">
        <v>1</v>
      </c>
      <c r="C57" s="23">
        <v>1.5</v>
      </c>
      <c r="D57" s="23">
        <f t="shared" si="2"/>
        <v>2.5</v>
      </c>
      <c r="E57" s="23">
        <v>2</v>
      </c>
      <c r="F57" s="23">
        <v>2.88</v>
      </c>
      <c r="G57" s="23">
        <v>2.5</v>
      </c>
      <c r="H57" s="33"/>
      <c r="I57" s="5">
        <f>G57-E57</f>
        <v>0.5</v>
      </c>
      <c r="J57" s="71"/>
      <c r="K57" s="86">
        <v>1</v>
      </c>
      <c r="L57" s="86">
        <v>1.5</v>
      </c>
      <c r="M57" s="77"/>
    </row>
    <row r="58" spans="1:13" s="10" customFormat="1" ht="12.75">
      <c r="A58" s="68" t="s">
        <v>97</v>
      </c>
      <c r="B58" s="89">
        <v>5</v>
      </c>
      <c r="C58" s="23">
        <v>7</v>
      </c>
      <c r="D58" s="23">
        <f t="shared" si="2"/>
        <v>12</v>
      </c>
      <c r="E58" s="23">
        <v>11.3</v>
      </c>
      <c r="F58" s="23">
        <v>11.7</v>
      </c>
      <c r="G58" s="23">
        <v>12</v>
      </c>
      <c r="H58" s="33"/>
      <c r="I58" s="5">
        <f>G58-E58</f>
        <v>0.6999999999999993</v>
      </c>
      <c r="J58" s="71"/>
      <c r="K58" s="86">
        <v>5</v>
      </c>
      <c r="L58" s="86">
        <v>7</v>
      </c>
      <c r="M58" s="77"/>
    </row>
    <row r="59" spans="1:13" s="10" customFormat="1" ht="18.75" thickBot="1">
      <c r="A59" s="69" t="s">
        <v>41</v>
      </c>
      <c r="B59" s="91">
        <v>5</v>
      </c>
      <c r="C59" s="24">
        <v>6.5</v>
      </c>
      <c r="D59" s="24">
        <f t="shared" si="2"/>
        <v>11.5</v>
      </c>
      <c r="E59" s="24">
        <v>10.4</v>
      </c>
      <c r="F59" s="24">
        <v>10.51</v>
      </c>
      <c r="G59" s="24">
        <v>10.5</v>
      </c>
      <c r="H59" s="34">
        <f t="shared" si="4"/>
        <v>-1</v>
      </c>
      <c r="I59" s="15">
        <f>G59-E59</f>
        <v>0.09999999999999964</v>
      </c>
      <c r="J59" s="79"/>
      <c r="K59" s="92">
        <v>5</v>
      </c>
      <c r="L59" s="92">
        <v>5.5</v>
      </c>
      <c r="M59" s="81" t="s">
        <v>81</v>
      </c>
    </row>
    <row r="60" spans="1:13" ht="13.5" thickBot="1">
      <c r="A60" s="137" t="s">
        <v>99</v>
      </c>
      <c r="B60" s="70">
        <f>SUM(B45:B59)</f>
        <v>57</v>
      </c>
      <c r="C60" s="70">
        <f aca="true" t="shared" si="5" ref="C60:J60">SUM(C45:C59)</f>
        <v>82</v>
      </c>
      <c r="D60" s="70">
        <f t="shared" si="5"/>
        <v>139</v>
      </c>
      <c r="E60" s="70">
        <f t="shared" si="5"/>
        <v>126.50000000000001</v>
      </c>
      <c r="F60" s="70"/>
      <c r="G60" s="70">
        <f t="shared" si="5"/>
        <v>140.5</v>
      </c>
      <c r="H60" s="70">
        <f t="shared" si="5"/>
        <v>1.5</v>
      </c>
      <c r="I60" s="70">
        <f t="shared" si="5"/>
        <v>13.999999999999996</v>
      </c>
      <c r="J60" s="95">
        <f t="shared" si="5"/>
        <v>0</v>
      </c>
      <c r="K60" s="93">
        <f>SUM(K45:K59)</f>
        <v>59.5</v>
      </c>
      <c r="L60" s="93">
        <f>SUM(L45:L59)</f>
        <v>81</v>
      </c>
      <c r="M60" s="94" t="s">
        <v>87</v>
      </c>
    </row>
    <row r="61" spans="1:13" ht="13.5" thickTop="1">
      <c r="A61" s="19"/>
      <c r="B61" s="145"/>
      <c r="C61" s="145"/>
      <c r="D61" s="145"/>
      <c r="E61" s="145"/>
      <c r="F61" s="145"/>
      <c r="G61" s="145"/>
      <c r="H61" s="145"/>
      <c r="I61" s="145"/>
      <c r="J61" s="146"/>
      <c r="K61" s="147"/>
      <c r="L61" s="147"/>
      <c r="M61" s="148"/>
    </row>
    <row r="62" spans="1:13" ht="12.75">
      <c r="A62" s="19"/>
      <c r="B62" s="145"/>
      <c r="C62" s="145"/>
      <c r="D62" s="145"/>
      <c r="E62" s="145"/>
      <c r="F62" s="145"/>
      <c r="G62" s="145"/>
      <c r="H62" s="145"/>
      <c r="I62" s="145"/>
      <c r="J62" s="146"/>
      <c r="K62" s="147"/>
      <c r="L62" s="147"/>
      <c r="M62" s="148"/>
    </row>
    <row r="63" spans="8:13" ht="13.5" thickBot="1">
      <c r="H63" s="35"/>
      <c r="J63" s="30"/>
      <c r="M63" s="66"/>
    </row>
    <row r="64" spans="1:13" ht="13.5" thickBot="1">
      <c r="A64" s="27" t="s">
        <v>46</v>
      </c>
      <c r="B64" s="85">
        <v>6</v>
      </c>
      <c r="C64" s="85">
        <v>5.5</v>
      </c>
      <c r="D64" s="85">
        <v>11.5</v>
      </c>
      <c r="E64" s="85">
        <v>9.3</v>
      </c>
      <c r="F64" s="85">
        <v>7.61</v>
      </c>
      <c r="G64" s="85">
        <v>8</v>
      </c>
      <c r="H64" s="176">
        <f>11-D64</f>
        <v>-0.5</v>
      </c>
      <c r="I64" s="178">
        <v>1.7</v>
      </c>
      <c r="J64" s="178"/>
      <c r="K64" s="180">
        <v>6</v>
      </c>
      <c r="L64" s="163">
        <v>5</v>
      </c>
      <c r="M64" s="165" t="s">
        <v>79</v>
      </c>
    </row>
    <row r="65" spans="1:13" ht="13.5" thickBot="1">
      <c r="A65" s="19" t="s">
        <v>95</v>
      </c>
      <c r="F65" s="85">
        <v>3</v>
      </c>
      <c r="G65" s="85">
        <v>3</v>
      </c>
      <c r="H65" s="177"/>
      <c r="I65" s="179"/>
      <c r="J65" s="179"/>
      <c r="K65" s="181"/>
      <c r="L65" s="164"/>
      <c r="M65" s="166"/>
    </row>
    <row r="66" spans="1:13" ht="13.5" thickBot="1">
      <c r="A66" s="137" t="s">
        <v>47</v>
      </c>
      <c r="B66" s="65">
        <f>SUM(B64+B60)</f>
        <v>63</v>
      </c>
      <c r="C66" s="65">
        <f aca="true" t="shared" si="6" ref="C66:I66">SUM(C64+C60)</f>
        <v>87.5</v>
      </c>
      <c r="D66" s="65">
        <f>SUM(D60+11.5)</f>
        <v>150.5</v>
      </c>
      <c r="E66" s="65">
        <f t="shared" si="6"/>
        <v>135.8</v>
      </c>
      <c r="F66" s="65">
        <v>10.61</v>
      </c>
      <c r="G66" s="65">
        <f>G60+G64+G65</f>
        <v>151.5</v>
      </c>
      <c r="H66" s="65">
        <f t="shared" si="6"/>
        <v>1</v>
      </c>
      <c r="I66" s="65">
        <f t="shared" si="6"/>
        <v>15.699999999999996</v>
      </c>
      <c r="J66" s="65">
        <f>SUM(J64+J60)</f>
        <v>0</v>
      </c>
      <c r="K66" s="65">
        <f>SUM(K64+K60)</f>
        <v>65.5</v>
      </c>
      <c r="L66" s="65">
        <f>SUM(L64+L60)</f>
        <v>86</v>
      </c>
      <c r="M66" s="94" t="s">
        <v>88</v>
      </c>
    </row>
    <row r="67" spans="1:13" ht="13.5" thickTop="1">
      <c r="A67" s="19"/>
      <c r="B67" s="25"/>
      <c r="C67" s="25"/>
      <c r="D67" s="25"/>
      <c r="E67" s="25"/>
      <c r="F67" s="25"/>
      <c r="G67" s="25"/>
      <c r="H67" s="26"/>
      <c r="I67" s="26"/>
      <c r="J67" s="26"/>
      <c r="M67" s="66"/>
    </row>
    <row r="68" spans="1:13" ht="12.75">
      <c r="A68" s="19"/>
      <c r="B68" s="25"/>
      <c r="C68" s="25"/>
      <c r="D68" s="25"/>
      <c r="E68" s="25"/>
      <c r="F68" s="25"/>
      <c r="G68" s="25"/>
      <c r="H68" s="26"/>
      <c r="I68" s="26"/>
      <c r="J68" s="26"/>
      <c r="M68" s="66"/>
    </row>
    <row r="69" spans="1:13" ht="12.75">
      <c r="A69" s="19"/>
      <c r="B69" s="25"/>
      <c r="C69" s="25"/>
      <c r="D69" s="25"/>
      <c r="E69" s="25"/>
      <c r="F69" s="25"/>
      <c r="G69" s="25"/>
      <c r="H69" s="26"/>
      <c r="I69" s="26"/>
      <c r="J69" s="26"/>
      <c r="M69" s="66"/>
    </row>
    <row r="70" spans="1:13" ht="12.75">
      <c r="A70" s="19"/>
      <c r="B70" s="25"/>
      <c r="C70" s="25"/>
      <c r="D70" s="25"/>
      <c r="E70" s="25"/>
      <c r="F70" s="25"/>
      <c r="G70" s="25"/>
      <c r="H70" s="26"/>
      <c r="I70" s="26"/>
      <c r="J70" s="26"/>
      <c r="M70" s="66"/>
    </row>
    <row r="71" spans="1:13" ht="12.75">
      <c r="A71" s="19"/>
      <c r="B71" s="25"/>
      <c r="C71" s="25"/>
      <c r="D71" s="25"/>
      <c r="E71" s="25"/>
      <c r="F71" s="25"/>
      <c r="G71" s="25"/>
      <c r="H71" s="26"/>
      <c r="I71" s="26"/>
      <c r="J71" s="26"/>
      <c r="M71" s="66"/>
    </row>
    <row r="72" spans="1:13" ht="12.75">
      <c r="A72" s="19"/>
      <c r="B72" s="25"/>
      <c r="C72" s="25"/>
      <c r="D72" s="25"/>
      <c r="E72" s="25"/>
      <c r="F72" s="25"/>
      <c r="G72" s="25"/>
      <c r="H72" s="26"/>
      <c r="I72" s="26"/>
      <c r="J72" s="26"/>
      <c r="M72" s="66"/>
    </row>
    <row r="73" spans="1:13" ht="12.75">
      <c r="A73" s="19"/>
      <c r="B73" s="25"/>
      <c r="C73" s="25"/>
      <c r="D73" s="25"/>
      <c r="E73" s="25"/>
      <c r="F73" s="25"/>
      <c r="G73" s="25"/>
      <c r="H73" s="26"/>
      <c r="I73" s="26"/>
      <c r="J73" s="26"/>
      <c r="M73" s="66"/>
    </row>
    <row r="74" spans="1:13" ht="12.75">
      <c r="A74" s="19"/>
      <c r="B74" s="25"/>
      <c r="C74" s="25"/>
      <c r="D74" s="25"/>
      <c r="E74" s="25"/>
      <c r="F74" s="25"/>
      <c r="G74" s="25"/>
      <c r="H74" s="26"/>
      <c r="I74" s="26"/>
      <c r="J74" s="26"/>
      <c r="M74" s="66"/>
    </row>
    <row r="75" spans="1:13" ht="13.5" thickBot="1">
      <c r="A75" s="19"/>
      <c r="B75" s="25"/>
      <c r="C75" s="25"/>
      <c r="D75" s="25"/>
      <c r="E75" s="25"/>
      <c r="F75" s="25"/>
      <c r="G75" s="25"/>
      <c r="H75" s="26"/>
      <c r="I75" s="26"/>
      <c r="J75" s="26"/>
      <c r="M75" s="66"/>
    </row>
    <row r="76" spans="1:13" ht="72.75" customHeight="1" thickBot="1">
      <c r="A76" s="143" t="s">
        <v>111</v>
      </c>
      <c r="B76" s="152" t="s">
        <v>100</v>
      </c>
      <c r="C76" s="153"/>
      <c r="D76" s="168" t="s">
        <v>101</v>
      </c>
      <c r="E76" s="168" t="s">
        <v>39</v>
      </c>
      <c r="F76" s="138" t="s">
        <v>102</v>
      </c>
      <c r="G76" s="168" t="s">
        <v>105</v>
      </c>
      <c r="H76" s="184" t="s">
        <v>104</v>
      </c>
      <c r="I76" s="182" t="s">
        <v>106</v>
      </c>
      <c r="J76" s="182" t="s">
        <v>107</v>
      </c>
      <c r="K76" s="152" t="s">
        <v>78</v>
      </c>
      <c r="L76" s="153"/>
      <c r="M76" s="66"/>
    </row>
    <row r="77" spans="1:13" ht="32.25" customHeight="1" thickBot="1">
      <c r="A77" s="144"/>
      <c r="B77" s="37" t="s">
        <v>35</v>
      </c>
      <c r="C77" s="37" t="s">
        <v>36</v>
      </c>
      <c r="D77" s="169"/>
      <c r="E77" s="170"/>
      <c r="F77" s="139"/>
      <c r="G77" s="169"/>
      <c r="H77" s="169"/>
      <c r="I77" s="183"/>
      <c r="J77" s="183"/>
      <c r="K77" s="37" t="s">
        <v>35</v>
      </c>
      <c r="L77" s="37" t="s">
        <v>36</v>
      </c>
      <c r="M77" s="66"/>
    </row>
    <row r="78" spans="1:13" ht="18">
      <c r="A78" s="8" t="s">
        <v>49</v>
      </c>
      <c r="B78" s="9">
        <v>6</v>
      </c>
      <c r="C78" s="4">
        <v>4.5</v>
      </c>
      <c r="D78" s="4">
        <f>0+(SUM(B78:C78))</f>
        <v>10.5</v>
      </c>
      <c r="E78" s="4">
        <v>12.2</v>
      </c>
      <c r="F78" s="4">
        <v>7.71</v>
      </c>
      <c r="G78" s="171">
        <v>19</v>
      </c>
      <c r="H78" s="171">
        <v>0.5</v>
      </c>
      <c r="I78" s="173">
        <v>0.9</v>
      </c>
      <c r="J78" s="174"/>
      <c r="K78" s="45">
        <v>6</v>
      </c>
      <c r="L78" s="45">
        <v>4.5</v>
      </c>
      <c r="M78" s="142" t="s">
        <v>89</v>
      </c>
    </row>
    <row r="79" spans="1:13" ht="18" customHeight="1">
      <c r="A79" s="11" t="s">
        <v>50</v>
      </c>
      <c r="B79" s="12">
        <v>2</v>
      </c>
      <c r="C79" s="5">
        <v>6</v>
      </c>
      <c r="D79" s="5">
        <f>0+(SUM(B79:C79))</f>
        <v>8</v>
      </c>
      <c r="E79" s="5">
        <v>7.7</v>
      </c>
      <c r="F79" s="38">
        <v>10.96</v>
      </c>
      <c r="G79" s="141"/>
      <c r="H79" s="141"/>
      <c r="I79" s="141"/>
      <c r="J79" s="175"/>
      <c r="K79" s="39">
        <v>3</v>
      </c>
      <c r="L79" s="39">
        <v>5.5</v>
      </c>
      <c r="M79" s="172"/>
    </row>
    <row r="80" spans="1:13" ht="12.75" customHeight="1">
      <c r="A80" s="11" t="s">
        <v>51</v>
      </c>
      <c r="B80" s="12">
        <v>5</v>
      </c>
      <c r="C80" s="5">
        <v>4.5</v>
      </c>
      <c r="D80" s="5">
        <f>0+(SUM(B80:C80))</f>
        <v>9.5</v>
      </c>
      <c r="E80" s="5">
        <v>9.6</v>
      </c>
      <c r="F80" s="5">
        <v>9.47</v>
      </c>
      <c r="G80" s="5">
        <v>9.5</v>
      </c>
      <c r="H80" s="33"/>
      <c r="I80" s="39"/>
      <c r="J80" s="129">
        <f>G80-E80</f>
        <v>-0.09999999999999964</v>
      </c>
      <c r="K80" s="39">
        <v>5</v>
      </c>
      <c r="L80" s="39">
        <v>4.5</v>
      </c>
      <c r="M80" s="77"/>
    </row>
    <row r="81" spans="1:13" ht="12.75">
      <c r="A81" s="11" t="s">
        <v>112</v>
      </c>
      <c r="B81" s="12">
        <v>12</v>
      </c>
      <c r="C81" s="5">
        <v>15</v>
      </c>
      <c r="D81" s="5">
        <f>0+(SUM(B81:C81))</f>
        <v>27</v>
      </c>
      <c r="E81" s="5">
        <v>27.8</v>
      </c>
      <c r="F81" s="5">
        <v>25.13</v>
      </c>
      <c r="G81" s="5">
        <v>26</v>
      </c>
      <c r="H81" s="33">
        <f aca="true" t="shared" si="7" ref="H81:H93">(G81-D81)</f>
        <v>-1</v>
      </c>
      <c r="I81" s="39"/>
      <c r="J81" s="129">
        <f>G81-E81</f>
        <v>-1.8000000000000007</v>
      </c>
      <c r="K81" s="39">
        <v>12</v>
      </c>
      <c r="L81" s="39">
        <v>14</v>
      </c>
      <c r="M81" s="77" t="s">
        <v>81</v>
      </c>
    </row>
    <row r="82" spans="1:13" ht="12.75">
      <c r="A82" s="11" t="s">
        <v>113</v>
      </c>
      <c r="B82" s="12">
        <v>6</v>
      </c>
      <c r="C82" s="5">
        <v>3</v>
      </c>
      <c r="D82" s="5">
        <f>0+(SUM(B82:C82))</f>
        <v>9</v>
      </c>
      <c r="E82" s="5">
        <v>10.8</v>
      </c>
      <c r="F82" s="5">
        <v>7.95</v>
      </c>
      <c r="G82" s="5">
        <v>9</v>
      </c>
      <c r="H82" s="33"/>
      <c r="I82" s="39"/>
      <c r="J82" s="129">
        <f>G82-E82</f>
        <v>-1.8000000000000007</v>
      </c>
      <c r="K82" s="39">
        <v>6</v>
      </c>
      <c r="L82" s="39">
        <v>3</v>
      </c>
      <c r="M82" s="77"/>
    </row>
    <row r="83" spans="1:13" ht="12.75" customHeight="1">
      <c r="A83" s="11" t="s">
        <v>52</v>
      </c>
      <c r="B83" s="12">
        <v>6</v>
      </c>
      <c r="C83" s="5">
        <v>6.5</v>
      </c>
      <c r="D83" s="5">
        <f>0+(SUM(B83:C83))</f>
        <v>12.5</v>
      </c>
      <c r="E83" s="5">
        <v>13.1</v>
      </c>
      <c r="F83" s="5">
        <v>13.6</v>
      </c>
      <c r="G83" s="5">
        <v>13.5</v>
      </c>
      <c r="H83" s="33">
        <f t="shared" si="7"/>
        <v>1</v>
      </c>
      <c r="I83" s="28">
        <f>G83-E83</f>
        <v>0.40000000000000036</v>
      </c>
      <c r="J83" s="129"/>
      <c r="K83" s="39">
        <v>6</v>
      </c>
      <c r="L83" s="39">
        <v>7.5</v>
      </c>
      <c r="M83" s="77" t="s">
        <v>90</v>
      </c>
    </row>
    <row r="84" spans="1:13" ht="25.5">
      <c r="A84" s="11" t="s">
        <v>53</v>
      </c>
      <c r="B84" s="12">
        <v>8</v>
      </c>
      <c r="C84" s="5">
        <v>4.5</v>
      </c>
      <c r="D84" s="5">
        <f>0+(SUM(B84:C84))</f>
        <v>12.5</v>
      </c>
      <c r="E84" s="5">
        <v>14.1</v>
      </c>
      <c r="F84" s="5">
        <v>11.9</v>
      </c>
      <c r="G84" s="5">
        <v>12</v>
      </c>
      <c r="H84" s="33">
        <f t="shared" si="7"/>
        <v>-0.5</v>
      </c>
      <c r="I84" s="39"/>
      <c r="J84" s="129">
        <f>G84-E84</f>
        <v>-2.0999999999999996</v>
      </c>
      <c r="K84" s="39">
        <v>7</v>
      </c>
      <c r="L84" s="39">
        <v>5</v>
      </c>
      <c r="M84" s="131" t="s">
        <v>91</v>
      </c>
    </row>
    <row r="85" spans="1:13" ht="22.5" customHeight="1">
      <c r="A85" s="11" t="s">
        <v>54</v>
      </c>
      <c r="B85" s="12">
        <v>4</v>
      </c>
      <c r="C85" s="5">
        <v>6.5</v>
      </c>
      <c r="D85" s="5">
        <f>0+(SUM(B85:C85))</f>
        <v>10.5</v>
      </c>
      <c r="E85" s="5">
        <v>11.8</v>
      </c>
      <c r="F85" s="5">
        <v>13.08</v>
      </c>
      <c r="G85" s="5">
        <v>11.5</v>
      </c>
      <c r="H85" s="33">
        <f t="shared" si="7"/>
        <v>1</v>
      </c>
      <c r="I85" s="129">
        <f>G85-E85</f>
        <v>-0.3000000000000007</v>
      </c>
      <c r="J85" s="129"/>
      <c r="K85" s="39">
        <v>4.5</v>
      </c>
      <c r="L85" s="39">
        <v>7</v>
      </c>
      <c r="M85" s="131" t="s">
        <v>92</v>
      </c>
    </row>
    <row r="86" spans="1:13" ht="18">
      <c r="A86" s="11" t="s">
        <v>55</v>
      </c>
      <c r="B86" s="12">
        <v>3</v>
      </c>
      <c r="C86" s="5">
        <v>6.5</v>
      </c>
      <c r="D86" s="5">
        <f>0+(SUM(B86:C86))</f>
        <v>9.5</v>
      </c>
      <c r="E86" s="5">
        <v>11.1</v>
      </c>
      <c r="F86" s="5">
        <v>6.04</v>
      </c>
      <c r="G86" s="5">
        <v>6</v>
      </c>
      <c r="H86" s="33">
        <f t="shared" si="7"/>
        <v>-3.5</v>
      </c>
      <c r="I86" s="39"/>
      <c r="J86" s="129">
        <f>G86-E86</f>
        <v>-5.1</v>
      </c>
      <c r="K86" s="39">
        <v>3</v>
      </c>
      <c r="L86" s="39">
        <v>3</v>
      </c>
      <c r="M86" s="77" t="s">
        <v>93</v>
      </c>
    </row>
    <row r="87" spans="1:13" ht="18">
      <c r="A87" s="11" t="s">
        <v>56</v>
      </c>
      <c r="B87" s="12">
        <v>11</v>
      </c>
      <c r="C87" s="5">
        <v>28</v>
      </c>
      <c r="D87" s="5">
        <f>0+(SUM(B87:C87))</f>
        <v>39</v>
      </c>
      <c r="E87" s="5">
        <v>38</v>
      </c>
      <c r="F87" s="5">
        <v>39.59</v>
      </c>
      <c r="G87" s="5">
        <v>38</v>
      </c>
      <c r="H87" s="33">
        <f t="shared" si="7"/>
        <v>-1</v>
      </c>
      <c r="I87" s="28"/>
      <c r="J87" s="129"/>
      <c r="K87" s="39">
        <v>11</v>
      </c>
      <c r="L87" s="39">
        <v>27</v>
      </c>
      <c r="M87" s="77" t="s">
        <v>81</v>
      </c>
    </row>
    <row r="88" spans="1:13" ht="18">
      <c r="A88" s="11" t="s">
        <v>57</v>
      </c>
      <c r="B88" s="12">
        <v>6</v>
      </c>
      <c r="C88" s="5">
        <v>13</v>
      </c>
      <c r="D88" s="5">
        <f>0+(SUM(B88:C88))</f>
        <v>19</v>
      </c>
      <c r="E88" s="5">
        <v>17.6</v>
      </c>
      <c r="F88" s="5">
        <v>19.41</v>
      </c>
      <c r="G88" s="5">
        <v>19</v>
      </c>
      <c r="H88" s="33"/>
      <c r="I88" s="28">
        <f>G88-E88</f>
        <v>1.3999999999999986</v>
      </c>
      <c r="J88" s="129"/>
      <c r="K88" s="39">
        <v>6</v>
      </c>
      <c r="L88" s="39">
        <v>13</v>
      </c>
      <c r="M88" s="77"/>
    </row>
    <row r="89" spans="1:13" ht="12.75">
      <c r="A89" s="11" t="s">
        <v>58</v>
      </c>
      <c r="B89" s="12">
        <v>2</v>
      </c>
      <c r="C89" s="5"/>
      <c r="D89" s="5">
        <f>0+(SUM(B89:C89))</f>
        <v>2</v>
      </c>
      <c r="E89" s="5">
        <v>1</v>
      </c>
      <c r="F89" s="5"/>
      <c r="G89" s="5">
        <v>2</v>
      </c>
      <c r="H89" s="33"/>
      <c r="I89" s="28">
        <v>1</v>
      </c>
      <c r="J89" s="129"/>
      <c r="K89" s="39">
        <v>2</v>
      </c>
      <c r="L89" s="39"/>
      <c r="M89" s="77"/>
    </row>
    <row r="90" spans="1:13" ht="18">
      <c r="A90" s="11" t="s">
        <v>59</v>
      </c>
      <c r="B90" s="12">
        <v>3</v>
      </c>
      <c r="C90" s="5"/>
      <c r="D90" s="5">
        <f>0+(SUM(B90:C90))</f>
        <v>3</v>
      </c>
      <c r="E90" s="5">
        <v>4</v>
      </c>
      <c r="F90" s="5">
        <v>4</v>
      </c>
      <c r="G90" s="5">
        <v>4</v>
      </c>
      <c r="H90" s="33">
        <f t="shared" si="7"/>
        <v>1</v>
      </c>
      <c r="I90" s="39"/>
      <c r="J90" s="129">
        <f>G90-E90</f>
        <v>0</v>
      </c>
      <c r="K90" s="39">
        <v>4</v>
      </c>
      <c r="L90" s="39"/>
      <c r="M90" s="77" t="s">
        <v>85</v>
      </c>
    </row>
    <row r="91" spans="1:13" ht="18">
      <c r="A91" s="11" t="s">
        <v>60</v>
      </c>
      <c r="B91" s="12">
        <v>1</v>
      </c>
      <c r="C91" s="5">
        <v>5</v>
      </c>
      <c r="D91" s="5">
        <f>0+(SUM(B91:C91))</f>
        <v>6</v>
      </c>
      <c r="E91" s="5">
        <v>3.8</v>
      </c>
      <c r="F91" s="5">
        <v>6</v>
      </c>
      <c r="G91" s="5">
        <v>6</v>
      </c>
      <c r="H91" s="33"/>
      <c r="I91" s="28">
        <f>G91-E91</f>
        <v>2.2</v>
      </c>
      <c r="J91" s="129"/>
      <c r="K91" s="39">
        <v>1</v>
      </c>
      <c r="L91" s="39">
        <v>5</v>
      </c>
      <c r="M91" s="77"/>
    </row>
    <row r="92" spans="1:13" ht="18">
      <c r="A92" s="11" t="s">
        <v>61</v>
      </c>
      <c r="B92" s="12">
        <v>1</v>
      </c>
      <c r="C92" s="5">
        <v>0.5</v>
      </c>
      <c r="D92" s="5">
        <f>0+(SUM(B92:C92))</f>
        <v>1.5</v>
      </c>
      <c r="E92" s="5">
        <v>1.8</v>
      </c>
      <c r="F92" s="5">
        <v>1.6</v>
      </c>
      <c r="G92" s="5">
        <v>1.5</v>
      </c>
      <c r="H92" s="33"/>
      <c r="I92" s="39"/>
      <c r="J92" s="129">
        <f>G92-E92</f>
        <v>-0.30000000000000004</v>
      </c>
      <c r="K92" s="39">
        <v>1</v>
      </c>
      <c r="L92" s="39">
        <v>0.5</v>
      </c>
      <c r="M92" s="77"/>
    </row>
    <row r="93" spans="1:13" ht="12.75">
      <c r="A93" s="11" t="s">
        <v>114</v>
      </c>
      <c r="B93" s="12"/>
      <c r="C93" s="5">
        <v>10</v>
      </c>
      <c r="D93" s="5">
        <f>0+(SUM(B93:C93))</f>
        <v>10</v>
      </c>
      <c r="E93" s="5">
        <v>10.5</v>
      </c>
      <c r="F93" s="5">
        <v>11</v>
      </c>
      <c r="G93" s="5">
        <v>11</v>
      </c>
      <c r="H93" s="33">
        <f t="shared" si="7"/>
        <v>1</v>
      </c>
      <c r="I93" s="28">
        <f>G93-E93</f>
        <v>0.5</v>
      </c>
      <c r="J93" s="129"/>
      <c r="K93" s="39"/>
      <c r="L93" s="39">
        <v>11</v>
      </c>
      <c r="M93" s="77" t="s">
        <v>90</v>
      </c>
    </row>
    <row r="94" spans="1:13" ht="18">
      <c r="A94" s="11" t="s">
        <v>62</v>
      </c>
      <c r="B94" s="12"/>
      <c r="C94" s="5">
        <v>1</v>
      </c>
      <c r="D94" s="5">
        <f>0+(SUM(B94:C94))</f>
        <v>1</v>
      </c>
      <c r="E94" s="5">
        <v>1</v>
      </c>
      <c r="F94" s="5">
        <v>2.8</v>
      </c>
      <c r="G94" s="5">
        <v>1</v>
      </c>
      <c r="H94" s="33"/>
      <c r="I94" s="28"/>
      <c r="J94" s="129"/>
      <c r="K94" s="39"/>
      <c r="L94" s="39">
        <v>1</v>
      </c>
      <c r="M94" s="77"/>
    </row>
    <row r="95" spans="1:13" ht="12.75" customHeight="1" thickBot="1">
      <c r="A95" s="13" t="s">
        <v>63</v>
      </c>
      <c r="B95" s="14">
        <v>1</v>
      </c>
      <c r="C95" s="15"/>
      <c r="D95" s="15">
        <f>0+(SUM(B95:C95))</f>
        <v>1</v>
      </c>
      <c r="E95" s="15">
        <v>1</v>
      </c>
      <c r="F95" s="15">
        <v>1</v>
      </c>
      <c r="G95" s="15">
        <v>1</v>
      </c>
      <c r="H95" s="34"/>
      <c r="I95" s="29"/>
      <c r="J95" s="130"/>
      <c r="K95" s="132">
        <v>1</v>
      </c>
      <c r="L95" s="132"/>
      <c r="M95" s="81"/>
    </row>
    <row r="96" spans="1:13" ht="12.75" customHeight="1" thickBot="1">
      <c r="A96" s="40"/>
      <c r="B96" s="26"/>
      <c r="C96" s="26"/>
      <c r="D96" s="26"/>
      <c r="E96" s="26"/>
      <c r="F96" s="26"/>
      <c r="G96" s="26"/>
      <c r="H96" s="41"/>
      <c r="I96" s="44"/>
      <c r="J96" s="43"/>
      <c r="K96" s="42"/>
      <c r="L96" s="42"/>
      <c r="M96" s="151"/>
    </row>
    <row r="97" spans="1:13" ht="13.5" thickBot="1">
      <c r="A97" s="46"/>
      <c r="B97" s="47"/>
      <c r="C97" s="47"/>
      <c r="D97" s="47"/>
      <c r="E97" s="47"/>
      <c r="F97" s="47"/>
      <c r="G97" s="47"/>
      <c r="H97" s="48"/>
      <c r="I97" s="49"/>
      <c r="J97" s="50"/>
      <c r="M97" s="66"/>
    </row>
    <row r="98" spans="1:13" ht="13.5" thickBot="1">
      <c r="A98" s="51" t="s">
        <v>64</v>
      </c>
      <c r="B98" s="85">
        <f>SUM(B78:B95)</f>
        <v>77</v>
      </c>
      <c r="C98" s="85">
        <f aca="true" t="shared" si="8" ref="C98:J98">SUM(C78:C95)</f>
        <v>114.5</v>
      </c>
      <c r="D98" s="85">
        <f t="shared" si="8"/>
        <v>191.5</v>
      </c>
      <c r="E98" s="85">
        <f t="shared" si="8"/>
        <v>196.9</v>
      </c>
      <c r="F98" s="85">
        <v>191.23</v>
      </c>
      <c r="G98" s="85">
        <f t="shared" si="8"/>
        <v>190</v>
      </c>
      <c r="H98" s="85">
        <f t="shared" si="8"/>
        <v>-1.5</v>
      </c>
      <c r="I98" s="85">
        <f t="shared" si="8"/>
        <v>6.099999999999998</v>
      </c>
      <c r="J98" s="96">
        <f t="shared" si="8"/>
        <v>-11.200000000000001</v>
      </c>
      <c r="K98" s="85">
        <f>SUM(K78:K95)</f>
        <v>78.5</v>
      </c>
      <c r="L98" s="85">
        <f>SUM(L78:L95)</f>
        <v>111.5</v>
      </c>
      <c r="M98" s="136" t="s">
        <v>94</v>
      </c>
    </row>
    <row r="99" spans="1:13" ht="13.5" thickTop="1">
      <c r="A99" s="19"/>
      <c r="B99" s="42"/>
      <c r="C99" s="42"/>
      <c r="D99" s="42"/>
      <c r="E99" s="42"/>
      <c r="F99" s="42"/>
      <c r="G99" s="42"/>
      <c r="H99" s="42"/>
      <c r="I99" s="42"/>
      <c r="J99" s="43"/>
      <c r="M99" s="66"/>
    </row>
    <row r="100" spans="1:13" ht="12.75">
      <c r="A100" s="52" t="s">
        <v>65</v>
      </c>
      <c r="B100" s="38">
        <v>1</v>
      </c>
      <c r="C100" s="38"/>
      <c r="D100" s="38">
        <v>1</v>
      </c>
      <c r="E100" s="53">
        <v>1</v>
      </c>
      <c r="F100" s="53"/>
      <c r="G100" s="97"/>
      <c r="H100" s="97"/>
      <c r="I100" s="97"/>
      <c r="J100" s="97"/>
      <c r="K100" s="97">
        <v>1</v>
      </c>
      <c r="L100" s="98"/>
      <c r="M100" s="66"/>
    </row>
    <row r="101" spans="1:13" ht="12.75">
      <c r="A101" s="54" t="s">
        <v>66</v>
      </c>
      <c r="B101" s="55">
        <v>13</v>
      </c>
      <c r="C101" s="55">
        <v>13</v>
      </c>
      <c r="D101" s="55">
        <v>26</v>
      </c>
      <c r="E101" s="56">
        <v>24.5</v>
      </c>
      <c r="F101" s="56"/>
      <c r="G101" s="99"/>
      <c r="H101" s="99"/>
      <c r="I101" s="99">
        <v>1.5</v>
      </c>
      <c r="J101" s="99"/>
      <c r="K101" s="99">
        <v>13</v>
      </c>
      <c r="L101" s="100">
        <v>13</v>
      </c>
      <c r="M101" s="66"/>
    </row>
    <row r="102" spans="1:13" ht="12.75">
      <c r="A102" s="19"/>
      <c r="B102" s="26"/>
      <c r="C102" s="26"/>
      <c r="D102" s="26"/>
      <c r="E102" s="26"/>
      <c r="F102" s="26"/>
      <c r="G102" s="42"/>
      <c r="H102" s="42"/>
      <c r="I102" s="42"/>
      <c r="J102" s="42"/>
      <c r="K102" s="42"/>
      <c r="L102" s="42"/>
      <c r="M102" s="66"/>
    </row>
    <row r="103" spans="1:13" ht="12.75">
      <c r="A103" s="19"/>
      <c r="B103" s="26"/>
      <c r="C103" s="26"/>
      <c r="D103" s="26"/>
      <c r="E103" s="26"/>
      <c r="F103" s="26"/>
      <c r="G103" s="42"/>
      <c r="H103" s="42"/>
      <c r="I103" s="42"/>
      <c r="J103" s="42"/>
      <c r="K103" s="42"/>
      <c r="L103" s="42"/>
      <c r="M103" s="66"/>
    </row>
    <row r="104" spans="1:13" ht="12.75">
      <c r="A104" s="19"/>
      <c r="B104" s="26"/>
      <c r="C104" s="26"/>
      <c r="D104" s="26"/>
      <c r="E104" s="26"/>
      <c r="F104" s="26"/>
      <c r="G104" s="42"/>
      <c r="H104" s="42"/>
      <c r="I104" s="42"/>
      <c r="J104" s="42"/>
      <c r="K104" s="42"/>
      <c r="L104" s="42"/>
      <c r="M104" s="66"/>
    </row>
    <row r="105" spans="1:13" ht="12.75">
      <c r="A105" s="19"/>
      <c r="B105" s="26"/>
      <c r="C105" s="26"/>
      <c r="D105" s="26"/>
      <c r="E105" s="26"/>
      <c r="F105" s="26"/>
      <c r="G105" s="42"/>
      <c r="H105" s="42"/>
      <c r="I105" s="42"/>
      <c r="J105" s="42"/>
      <c r="K105" s="42"/>
      <c r="L105" s="42"/>
      <c r="M105" s="66"/>
    </row>
    <row r="106" ht="12.75">
      <c r="M106" s="66"/>
    </row>
    <row r="107" spans="1:13" ht="15.75">
      <c r="A107" s="167" t="s">
        <v>67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M107" s="66"/>
    </row>
    <row r="108" spans="1:13" ht="15.75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M108" s="66"/>
    </row>
    <row r="109" spans="1:13" ht="15.75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M109" s="66"/>
    </row>
    <row r="110" ht="13.5" thickBot="1">
      <c r="M110" s="66"/>
    </row>
    <row r="111" spans="1:13" s="7" customFormat="1" ht="33.75" customHeight="1">
      <c r="A111" s="104" t="s">
        <v>68</v>
      </c>
      <c r="B111" s="109"/>
      <c r="C111" s="61"/>
      <c r="D111" s="61">
        <v>302</v>
      </c>
      <c r="E111" s="61">
        <v>305.4</v>
      </c>
      <c r="F111" s="61">
        <v>291.59</v>
      </c>
      <c r="G111" s="61">
        <v>292.5</v>
      </c>
      <c r="H111" s="110">
        <f>G111-D111</f>
        <v>-9.5</v>
      </c>
      <c r="I111" s="154" t="s">
        <v>116</v>
      </c>
      <c r="J111" s="155"/>
      <c r="K111" s="155"/>
      <c r="L111" s="155"/>
      <c r="M111" s="156"/>
    </row>
    <row r="112" spans="1:13" s="7" customFormat="1" ht="23.25" thickBot="1">
      <c r="A112" s="105" t="s">
        <v>96</v>
      </c>
      <c r="B112" s="113"/>
      <c r="C112" s="60"/>
      <c r="D112" s="60">
        <v>139</v>
      </c>
      <c r="E112" s="60">
        <v>126.5</v>
      </c>
      <c r="F112" s="60">
        <v>140.95</v>
      </c>
      <c r="G112" s="60">
        <v>140.5</v>
      </c>
      <c r="H112" s="114">
        <f aca="true" t="shared" si="9" ref="H112:H126">G112-D112</f>
        <v>1.5</v>
      </c>
      <c r="I112" s="157"/>
      <c r="J112" s="158"/>
      <c r="K112" s="158"/>
      <c r="L112" s="158"/>
      <c r="M112" s="159"/>
    </row>
    <row r="113" spans="1:13" s="63" customFormat="1" ht="22.5" thickBot="1" thickTop="1">
      <c r="A113" s="134" t="s">
        <v>69</v>
      </c>
      <c r="B113" s="119"/>
      <c r="C113" s="101"/>
      <c r="D113" s="102">
        <f>SUM(D111:D112)</f>
        <v>441</v>
      </c>
      <c r="E113" s="102"/>
      <c r="F113" s="102">
        <v>432.54</v>
      </c>
      <c r="G113" s="102">
        <f>SUM(G111:G112)</f>
        <v>433</v>
      </c>
      <c r="H113" s="120">
        <f t="shared" si="9"/>
        <v>-8</v>
      </c>
      <c r="I113" s="157"/>
      <c r="J113" s="158"/>
      <c r="K113" s="158"/>
      <c r="L113" s="158"/>
      <c r="M113" s="159"/>
    </row>
    <row r="114" spans="1:13" s="7" customFormat="1" ht="14.25" customHeight="1" thickBot="1" thickTop="1">
      <c r="A114" s="106"/>
      <c r="B114" s="115"/>
      <c r="C114" s="58"/>
      <c r="D114" s="58"/>
      <c r="E114" s="58"/>
      <c r="F114" s="58"/>
      <c r="G114" s="58"/>
      <c r="H114" s="116">
        <f t="shared" si="9"/>
        <v>0</v>
      </c>
      <c r="I114" s="157"/>
      <c r="J114" s="158"/>
      <c r="K114" s="158"/>
      <c r="L114" s="158"/>
      <c r="M114" s="159"/>
    </row>
    <row r="115" spans="1:13" s="63" customFormat="1" ht="14.25" customHeight="1" thickBot="1" thickTop="1">
      <c r="A115" s="107" t="s">
        <v>70</v>
      </c>
      <c r="B115" s="121"/>
      <c r="C115" s="62"/>
      <c r="D115" s="57">
        <v>8.5</v>
      </c>
      <c r="E115" s="57"/>
      <c r="F115" s="57">
        <v>7.61</v>
      </c>
      <c r="G115" s="57">
        <v>8</v>
      </c>
      <c r="H115" s="122">
        <f t="shared" si="9"/>
        <v>-0.5</v>
      </c>
      <c r="I115" s="157"/>
      <c r="J115" s="158"/>
      <c r="K115" s="158"/>
      <c r="L115" s="158"/>
      <c r="M115" s="159"/>
    </row>
    <row r="116" spans="1:13" s="7" customFormat="1" ht="14.25" customHeight="1" thickBot="1" thickTop="1">
      <c r="A116" s="106" t="s">
        <v>115</v>
      </c>
      <c r="B116" s="115"/>
      <c r="C116" s="58"/>
      <c r="D116" s="58"/>
      <c r="E116" s="58">
        <v>9.3</v>
      </c>
      <c r="F116" s="58"/>
      <c r="G116" s="58"/>
      <c r="H116" s="116">
        <f t="shared" si="9"/>
        <v>0</v>
      </c>
      <c r="I116" s="157"/>
      <c r="J116" s="158"/>
      <c r="K116" s="158"/>
      <c r="L116" s="158"/>
      <c r="M116" s="159"/>
    </row>
    <row r="117" spans="1:13" s="63" customFormat="1" ht="12.75" thickBot="1" thickTop="1">
      <c r="A117" s="107" t="s">
        <v>71</v>
      </c>
      <c r="B117" s="121"/>
      <c r="C117" s="62"/>
      <c r="D117" s="57">
        <v>167</v>
      </c>
      <c r="E117" s="57"/>
      <c r="F117" s="57">
        <v>164.83</v>
      </c>
      <c r="G117" s="57">
        <v>163.5</v>
      </c>
      <c r="H117" s="122">
        <f t="shared" si="9"/>
        <v>-3.5</v>
      </c>
      <c r="I117" s="157"/>
      <c r="J117" s="158"/>
      <c r="K117" s="158"/>
      <c r="L117" s="158"/>
      <c r="M117" s="159"/>
    </row>
    <row r="118" spans="1:13" s="7" customFormat="1" ht="14.25" customHeight="1" thickBot="1" thickTop="1">
      <c r="A118" s="106" t="s">
        <v>115</v>
      </c>
      <c r="B118" s="115"/>
      <c r="C118" s="58"/>
      <c r="D118" s="58"/>
      <c r="E118" s="58">
        <v>195.9</v>
      </c>
      <c r="F118" s="58"/>
      <c r="G118" s="58"/>
      <c r="H118" s="116">
        <f t="shared" si="9"/>
        <v>0</v>
      </c>
      <c r="I118" s="157"/>
      <c r="J118" s="158"/>
      <c r="K118" s="158"/>
      <c r="L118" s="158"/>
      <c r="M118" s="159"/>
    </row>
    <row r="119" spans="1:13" s="7" customFormat="1" ht="24" thickBot="1" thickTop="1">
      <c r="A119" s="107" t="s">
        <v>74</v>
      </c>
      <c r="B119" s="123"/>
      <c r="C119" s="57"/>
      <c r="D119" s="57">
        <f>D113+D115+D117</f>
        <v>616.5</v>
      </c>
      <c r="E119" s="57">
        <f>E113+E115+E117</f>
        <v>0</v>
      </c>
      <c r="F119" s="57">
        <v>604.98</v>
      </c>
      <c r="G119" s="57">
        <f>G113+G115+G117</f>
        <v>604.5</v>
      </c>
      <c r="H119" s="124">
        <f>H113+H115+H117</f>
        <v>-12</v>
      </c>
      <c r="I119" s="157"/>
      <c r="J119" s="158"/>
      <c r="K119" s="158"/>
      <c r="L119" s="158"/>
      <c r="M119" s="159"/>
    </row>
    <row r="120" spans="1:13" s="7" customFormat="1" ht="13.5" customHeight="1" thickTop="1">
      <c r="A120" s="108"/>
      <c r="B120" s="117"/>
      <c r="C120" s="59"/>
      <c r="D120" s="59"/>
      <c r="E120" s="59"/>
      <c r="F120" s="59"/>
      <c r="G120" s="59"/>
      <c r="H120" s="118">
        <f t="shared" si="9"/>
        <v>0</v>
      </c>
      <c r="I120" s="157"/>
      <c r="J120" s="158"/>
      <c r="K120" s="158"/>
      <c r="L120" s="158"/>
      <c r="M120" s="159"/>
    </row>
    <row r="121" spans="1:13" s="63" customFormat="1" ht="12.75" customHeight="1">
      <c r="A121" s="135" t="s">
        <v>73</v>
      </c>
      <c r="B121" s="112"/>
      <c r="C121" s="64"/>
      <c r="D121" s="103">
        <v>27.5</v>
      </c>
      <c r="E121" s="103"/>
      <c r="F121" s="103">
        <v>29.4</v>
      </c>
      <c r="G121" s="103">
        <v>29.5</v>
      </c>
      <c r="H121" s="111">
        <f t="shared" si="9"/>
        <v>2</v>
      </c>
      <c r="I121" s="157"/>
      <c r="J121" s="158"/>
      <c r="K121" s="158"/>
      <c r="L121" s="158"/>
      <c r="M121" s="159"/>
    </row>
    <row r="122" spans="1:13" s="7" customFormat="1" ht="13.5" customHeight="1" thickBot="1">
      <c r="A122" s="105"/>
      <c r="B122" s="113"/>
      <c r="C122" s="60"/>
      <c r="D122" s="60"/>
      <c r="E122" s="60"/>
      <c r="F122" s="60"/>
      <c r="G122" s="60"/>
      <c r="H122" s="114">
        <f t="shared" si="9"/>
        <v>0</v>
      </c>
      <c r="I122" s="157"/>
      <c r="J122" s="158"/>
      <c r="K122" s="158"/>
      <c r="L122" s="158"/>
      <c r="M122" s="159"/>
    </row>
    <row r="123" spans="1:13" s="7" customFormat="1" ht="14.25" customHeight="1" thickBot="1" thickTop="1">
      <c r="A123" s="107" t="s">
        <v>72</v>
      </c>
      <c r="B123" s="123"/>
      <c r="C123" s="57"/>
      <c r="D123" s="57">
        <f>D121+D119</f>
        <v>644</v>
      </c>
      <c r="E123" s="57">
        <f>E121+E119</f>
        <v>0</v>
      </c>
      <c r="F123" s="57">
        <v>634.38</v>
      </c>
      <c r="G123" s="57">
        <f>G121+G119</f>
        <v>634</v>
      </c>
      <c r="H123" s="124">
        <f>H121+H119</f>
        <v>-10</v>
      </c>
      <c r="I123" s="157"/>
      <c r="J123" s="158"/>
      <c r="K123" s="158"/>
      <c r="L123" s="158"/>
      <c r="M123" s="159"/>
    </row>
    <row r="124" spans="1:13" s="7" customFormat="1" ht="13.5" customHeight="1" thickTop="1">
      <c r="A124" s="108"/>
      <c r="B124" s="117"/>
      <c r="C124" s="59"/>
      <c r="D124" s="59"/>
      <c r="E124" s="59"/>
      <c r="F124" s="59"/>
      <c r="G124" s="59"/>
      <c r="H124" s="118">
        <f t="shared" si="9"/>
        <v>0</v>
      </c>
      <c r="I124" s="157"/>
      <c r="J124" s="158"/>
      <c r="K124" s="158"/>
      <c r="L124" s="158"/>
      <c r="M124" s="159"/>
    </row>
    <row r="125" spans="1:13" s="63" customFormat="1" ht="11.25">
      <c r="A125" s="135" t="s">
        <v>75</v>
      </c>
      <c r="B125" s="112"/>
      <c r="C125" s="64"/>
      <c r="D125" s="103">
        <v>27</v>
      </c>
      <c r="E125" s="103">
        <v>25.5</v>
      </c>
      <c r="F125" s="103">
        <v>27</v>
      </c>
      <c r="G125" s="103">
        <v>27</v>
      </c>
      <c r="H125" s="111">
        <f t="shared" si="9"/>
        <v>0</v>
      </c>
      <c r="I125" s="157"/>
      <c r="J125" s="158"/>
      <c r="K125" s="158"/>
      <c r="L125" s="158"/>
      <c r="M125" s="159"/>
    </row>
    <row r="126" spans="1:13" s="7" customFormat="1" ht="13.5" customHeight="1" thickBot="1">
      <c r="A126" s="105"/>
      <c r="B126" s="113"/>
      <c r="C126" s="60"/>
      <c r="D126" s="60"/>
      <c r="E126" s="60"/>
      <c r="F126" s="60"/>
      <c r="G126" s="60"/>
      <c r="H126" s="114">
        <f t="shared" si="9"/>
        <v>0</v>
      </c>
      <c r="I126" s="157"/>
      <c r="J126" s="158"/>
      <c r="K126" s="158"/>
      <c r="L126" s="158"/>
      <c r="M126" s="159"/>
    </row>
    <row r="127" spans="1:13" s="7" customFormat="1" ht="30" thickBot="1" thickTop="1">
      <c r="A127" s="125" t="s">
        <v>76</v>
      </c>
      <c r="B127" s="126"/>
      <c r="C127" s="127"/>
      <c r="D127" s="127">
        <f>D123+D125</f>
        <v>671</v>
      </c>
      <c r="E127" s="127">
        <v>662.6</v>
      </c>
      <c r="F127" s="127">
        <v>661.38</v>
      </c>
      <c r="G127" s="127">
        <f>G123+G125</f>
        <v>661</v>
      </c>
      <c r="H127" s="128">
        <f>H123+H125</f>
        <v>-10</v>
      </c>
      <c r="I127" s="160"/>
      <c r="J127" s="161"/>
      <c r="K127" s="161"/>
      <c r="L127" s="161"/>
      <c r="M127" s="162"/>
    </row>
    <row r="128" spans="1:10" ht="13.5" thickTop="1">
      <c r="A128" s="40"/>
      <c r="B128" s="26"/>
      <c r="C128" s="26"/>
      <c r="D128" s="26"/>
      <c r="E128" s="26"/>
      <c r="F128" s="26"/>
      <c r="G128" s="26"/>
      <c r="H128" s="41"/>
      <c r="I128" s="44"/>
      <c r="J128" s="133"/>
    </row>
    <row r="129" spans="1:10" ht="12.75">
      <c r="A129" s="40"/>
      <c r="B129" s="26"/>
      <c r="C129" s="26"/>
      <c r="D129" s="26"/>
      <c r="E129" s="26"/>
      <c r="F129" s="26"/>
      <c r="G129" s="26"/>
      <c r="H129" s="41"/>
      <c r="I129" s="44"/>
      <c r="J129" s="43"/>
    </row>
    <row r="130" spans="1:10" ht="12.75">
      <c r="A130" s="40"/>
      <c r="B130" s="26"/>
      <c r="C130" s="26"/>
      <c r="D130" s="26"/>
      <c r="E130" s="26"/>
      <c r="F130" s="26"/>
      <c r="G130" s="26"/>
      <c r="H130" s="41"/>
      <c r="I130" s="44"/>
      <c r="J130" s="43"/>
    </row>
    <row r="131" spans="1:10" ht="12.75">
      <c r="A131" s="40"/>
      <c r="B131" s="26"/>
      <c r="C131" s="26"/>
      <c r="D131" s="26"/>
      <c r="E131" s="26"/>
      <c r="F131" s="26"/>
      <c r="G131" s="26"/>
      <c r="H131" s="41"/>
      <c r="I131" s="44"/>
      <c r="J131" s="43"/>
    </row>
  </sheetData>
  <mergeCells count="29">
    <mergeCell ref="B6:C6"/>
    <mergeCell ref="I6:I7"/>
    <mergeCell ref="G6:G7"/>
    <mergeCell ref="H6:H7"/>
    <mergeCell ref="D6:D7"/>
    <mergeCell ref="E6:E7"/>
    <mergeCell ref="J6:J7"/>
    <mergeCell ref="H76:H77"/>
    <mergeCell ref="I76:I77"/>
    <mergeCell ref="J76:J77"/>
    <mergeCell ref="K6:L6"/>
    <mergeCell ref="G78:G79"/>
    <mergeCell ref="M78:M79"/>
    <mergeCell ref="H78:H79"/>
    <mergeCell ref="I78:I79"/>
    <mergeCell ref="J78:J79"/>
    <mergeCell ref="H64:H65"/>
    <mergeCell ref="I64:I65"/>
    <mergeCell ref="J64:J65"/>
    <mergeCell ref="K64:K65"/>
    <mergeCell ref="K76:L76"/>
    <mergeCell ref="I111:M127"/>
    <mergeCell ref="L64:L65"/>
    <mergeCell ref="M64:M65"/>
    <mergeCell ref="A107:J107"/>
    <mergeCell ref="B76:C76"/>
    <mergeCell ref="D76:D77"/>
    <mergeCell ref="E76:E77"/>
    <mergeCell ref="G76:G77"/>
  </mergeCells>
  <printOptions horizontalCentered="1"/>
  <pageMargins left="0.1968503937007874" right="0.1968503937007874" top="0.1968503937007874" bottom="0.1968503937007874" header="0.11811023622047245" footer="0.1181102362204724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8" sqref="D8"/>
    </sheetView>
  </sheetViews>
  <sheetFormatPr defaultColWidth="11.421875" defaultRowHeight="12.75"/>
  <cols>
    <col min="1" max="1" width="11.421875" style="1" customWidth="1"/>
    <col min="11" max="11" width="11.421875" style="2" customWidth="1"/>
  </cols>
  <sheetData/>
  <printOptions horizontalCentered="1" verticalCentered="1"/>
  <pageMargins left="0.3937007874015748" right="0.3937007874015748" top="0.3937007874015748" bottom="0.3937007874015748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</dc:creator>
  <cp:keywords/>
  <dc:description/>
  <cp:lastModifiedBy>NEC Computers International</cp:lastModifiedBy>
  <cp:lastPrinted>2005-02-07T20:17:21Z</cp:lastPrinted>
  <dcterms:created xsi:type="dcterms:W3CDTF">2003-03-17T11:34:03Z</dcterms:created>
  <dcterms:modified xsi:type="dcterms:W3CDTF">2005-02-07T20:17:58Z</dcterms:modified>
  <cp:category/>
  <cp:version/>
  <cp:contentType/>
  <cp:contentStatus/>
</cp:coreProperties>
</file>